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иск D\Раскрытие информации\факт 2024\публ\"/>
    </mc:Choice>
  </mc:AlternateContent>
  <bookViews>
    <workbookView xWindow="0" yWindow="0" windowWidth="28800" windowHeight="11700"/>
  </bookViews>
  <sheets>
    <sheet name="стр.1_3" sheetId="1" r:id="rId1"/>
    <sheet name="Расшифровка прочих расходов" sheetId="2" r:id="rId2"/>
  </sheets>
  <definedNames>
    <definedName name="_xlnm._FilterDatabase" localSheetId="1" hidden="1">'Расшифровка прочих расходов'!$A$32:$IJ$42</definedName>
    <definedName name="_xlnm._FilterDatabase" localSheetId="0" hidden="1">стр.1_3!$A$15:$M$15</definedName>
    <definedName name="_xlnm.Print_Titles" localSheetId="0">стр.1_3!$13:$14</definedName>
    <definedName name="_xlnm.Print_Area" localSheetId="1">'Расшифровка прочих расходов'!$A$1:$F$42</definedName>
    <definedName name="_xlnm.Print_Area" localSheetId="0">стр.1_3!$A$1:$F$83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2" l="1"/>
  <c r="D35" i="2"/>
  <c r="B32" i="2"/>
  <c r="A32" i="2"/>
  <c r="D28" i="2"/>
  <c r="D6" i="2"/>
  <c r="E6" i="2" s="1"/>
  <c r="E73" i="1"/>
  <c r="D73" i="1"/>
  <c r="E70" i="1"/>
  <c r="E67" i="1" s="1"/>
  <c r="E72" i="1" s="1"/>
  <c r="D70" i="1"/>
  <c r="D67" i="1" s="1"/>
  <c r="D72" i="1" s="1"/>
  <c r="E62" i="1"/>
  <c r="D62" i="1"/>
  <c r="E60" i="1"/>
  <c r="E57" i="1" s="1"/>
  <c r="D60" i="1"/>
  <c r="D57" i="1"/>
  <c r="E52" i="1"/>
  <c r="D49" i="1"/>
  <c r="E46" i="1"/>
  <c r="E18" i="1"/>
  <c r="D18" i="1"/>
  <c r="D20" i="2" s="1"/>
  <c r="D26" i="2" s="1"/>
  <c r="D46" i="1" l="1"/>
  <c r="D25" i="1"/>
  <c r="D17" i="1" s="1"/>
  <c r="D7" i="2"/>
  <c r="E49" i="1"/>
  <c r="D32" i="2"/>
  <c r="D44" i="1" s="1"/>
  <c r="D31" i="1" s="1"/>
  <c r="D16" i="1" l="1"/>
  <c r="E25" i="1"/>
  <c r="E20" i="2"/>
  <c r="E32" i="2"/>
  <c r="E26" i="2" l="1"/>
  <c r="E7" i="2"/>
  <c r="E44" i="1"/>
  <c r="E17" i="1"/>
  <c r="E31" i="1" l="1"/>
  <c r="E45" i="1" l="1"/>
</calcChain>
</file>

<file path=xl/sharedStrings.xml><?xml version="1.0" encoding="utf-8"?>
<sst xmlns="http://schemas.openxmlformats.org/spreadsheetml/2006/main" count="364" uniqueCount="255">
  <si>
    <t>Приложение 2</t>
  </si>
  <si>
    <t>к приказу Федеральной службы по тарифам</t>
  </si>
  <si>
    <t>от 24 октября 2014 г. № 1831-э</t>
  </si>
  <si>
    <t>Форма раскрытия информации о структуре и объемах затрат</t>
  </si>
  <si>
    <t>на оказание услуг по передаче электрической энергии сетевыми</t>
  </si>
  <si>
    <t>организациями, регулирование деятельности которых осуществляется</t>
  </si>
  <si>
    <t>методом долгосрочной индексации необходимой валовой выручки</t>
  </si>
  <si>
    <r>
      <t xml:space="preserve">Наименование организации: </t>
    </r>
    <r>
      <rPr>
        <u/>
        <sz val="12"/>
        <color indexed="8"/>
        <rFont val="Times New Roman"/>
        <family val="1"/>
        <charset val="204"/>
      </rPr>
      <t>Филиал ПАО "Россети  Юг" - "Калмэнерго"</t>
    </r>
  </si>
  <si>
    <r>
      <t xml:space="preserve">ИНН:  </t>
    </r>
    <r>
      <rPr>
        <u/>
        <sz val="12"/>
        <color indexed="8"/>
        <rFont val="Times New Roman"/>
        <family val="1"/>
        <charset val="204"/>
      </rPr>
      <t>6164266561</t>
    </r>
  </si>
  <si>
    <r>
      <t xml:space="preserve">КПП:  </t>
    </r>
    <r>
      <rPr>
        <u/>
        <sz val="12"/>
        <color indexed="8"/>
        <rFont val="Times New Roman"/>
        <family val="1"/>
        <charset val="204"/>
      </rPr>
      <t>81602001</t>
    </r>
  </si>
  <si>
    <r>
      <t xml:space="preserve">Долгосрочный период регулирования: </t>
    </r>
    <r>
      <rPr>
        <u/>
        <sz val="12"/>
        <color indexed="8"/>
        <rFont val="Times New Roman"/>
        <family val="1"/>
        <charset val="204"/>
      </rPr>
      <t>2023-2027 гг.</t>
    </r>
  </si>
  <si>
    <t>№ п/п</t>
  </si>
  <si>
    <t>Ед. изм.</t>
  </si>
  <si>
    <t>Примечание ***</t>
  </si>
  <si>
    <t>план *</t>
  </si>
  <si>
    <t>факт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</si>
  <si>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</si>
  <si>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</si>
  <si>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</si>
  <si>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</si>
  <si>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</si>
  <si>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</si>
  <si>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Недобор выручки на содержание сетей обусловлен ростом фактических затрат на компенсацию потерь относительно учтенных в ТБР в связи с увеличением объема транзитных потерь.</t>
  </si>
  <si>
    <t>1.1</t>
  </si>
  <si>
    <t>Подконтрольные расходы, всего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</si>
  <si>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</si>
  <si>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</si>
  <si>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</si>
  <si>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</si>
  <si>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 xml:space="preserve">В связи с экономией расходов  на выполнение мероприятий, предусмотренных п.5ст.37 №35-ФЗ: обязанностей ТСО по обеспечению коммерческого учета элекроэнергии, не относящиеся к капитальным вложениям (расходы связанные с интеллектуальными системами учета электроэнергии по ФЗ №522-ФЗ от 27.12.2018г) </t>
  </si>
  <si>
    <t>1.1.1.1.1</t>
  </si>
  <si>
    <t>на ремонт</t>
  </si>
  <si>
    <t>По факту расходы на ГСМ  сложились ниже утвержденных в ТБР</t>
  </si>
  <si>
    <t>1.1.1.2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</si>
  <si>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</si>
  <si>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 xml:space="preserve">Перерасход  по факту в  сложился  по аренде новых каналов связи ( для организации проводных каналов  связи на ПС со слабым или отсутсвующим сигналом связи (в целях опроса приборов учета); на ПС не оснащенных ССПИ(системой сбора и передачи информации) (в целях опроса регистрации аварийных событий))  </t>
  </si>
  <si>
    <t>1.1.1.2.1</t>
  </si>
  <si>
    <t>в том числе на ремонт</t>
  </si>
  <si>
    <t>1.1.2</t>
  </si>
  <si>
    <t>Фонд оплаты труда</t>
  </si>
  <si>
    <t>Уменьшение  фактического размера фонда оплаты труда за 2024 год, относительного утвержденного за счет снижения среднесписочной  численности производственного персонала в виду текучести кадров</t>
  </si>
  <si>
    <t>1.1.2.1</t>
  </si>
  <si>
    <t>Выполнение внеплановых работ, выполненные хозяйственным способом,  в целях повышения надежности,  проведение внеплановых осмотров ВЛ  для определения объема восстановительных работ  после последствий  стихийных явлений, иные работы по ремонту и  техобслуживанию, не учтенные в ТБР.</t>
  </si>
  <si>
    <t>1.1.3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</si>
  <si>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</si>
  <si>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</si>
  <si>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</si>
  <si>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В ТБР не в полном объеме включены выплаты, предусмотренные коллективным договором</t>
  </si>
  <si>
    <t>1.1.3.2</t>
  </si>
  <si>
    <t>в том числе транспортные услуги</t>
  </si>
  <si>
    <t>1.1.3.3</t>
  </si>
  <si>
    <t>в том числе прочие расходы (с расшифровкой)****</t>
  </si>
  <si>
    <t>на листе "Расшифровка прочих расходов"</t>
  </si>
  <si>
    <t>1.1.4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</si>
  <si>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</si>
  <si>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</si>
  <si>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</si>
  <si>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1.2</t>
  </si>
  <si>
    <t>Неподконтрольные расходы, включенные в НВВ, всего</t>
  </si>
  <si>
    <t>1.2.1</t>
  </si>
  <si>
    <t>Экономия по затратам  в результате снижения объема потерь в сетях ЕНЭС относительно учтенного в ТБР и утвержденного в СПБ 2024</t>
  </si>
  <si>
    <t>1.2.2</t>
  </si>
  <si>
    <t>Расходы на оплату технологического присоединения к сетям смежной сетевой организации</t>
  </si>
  <si>
    <t>1.2.3</t>
  </si>
  <si>
    <t>Плата за аренду имущества</t>
  </si>
  <si>
    <t xml:space="preserve">Факт отражен в соответствии с данными бухгалтерского учета. Согласно письму ФАС России от 05.08.2022 № МШ/74227/22 в связи с применением с 01.01.2022 ФСБУ 25/2018 «Бухгалтерский учет аренды» расходы на аренду помещений, транспорта и земельных участков в целях тарифного регулирования определяются на основе заключенных договоров в результате конкурсных процедур (без учета ФСБУ 25/2018), а также на основе первичных документов - акт, счет-фактура, платежное поручение и т.д. Рост затрат относительно 2023 года в связи с  увеличеничем с 01.10.2024 стоимости арендной платы по договору аренды недвижимого имущества от 01.11.2021 №08002101001983  (ДС  от 30.09.2024 №1/08002401000176).                                          Сумма арендных платежей по указанным документам составила 6 933,3 тыс. рублей. </t>
  </si>
  <si>
    <t>1.2.4</t>
  </si>
  <si>
    <t>отчисления на социальные нужды</t>
  </si>
  <si>
    <t xml:space="preserve">По факту отражены с учетом расходов на оплату труда и ставок отчислений на соцнужды. 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</si>
  <si>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</si>
  <si>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</si>
  <si>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</si>
  <si>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</si>
  <si>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>Факт отражен в соответствии с данными бухгалтерского учета. Согласно новым страндартам ФСБУ  6/2020, 26/2020, 27/2021  в бухгалтерском учете отражено обесценение основых средств. 
Сумма амортизации основных средств без учета признаков обесценения, относимая на услуги по передаче электроэнергии по 2024 г., составляет 327 686,18 тыс. руб.</t>
  </si>
  <si>
    <t>1.2.7</t>
  </si>
  <si>
    <t>прибыль на капитальные вложения</t>
  </si>
  <si>
    <t>1.2.8</t>
  </si>
  <si>
    <t>налог на прибыль</t>
  </si>
  <si>
    <t>Текущий налог на прибыль в соответствии с управленческим учетом и налоговой декларацией, отнесенный на филиал "Калмэнерго" и, в соответствии с п.20 Основ ценообразования, включает величину налога на прибыль, относимую к деятельности по оказанию услуг по передаче электрической энергии и осуществлению технологического присоединения к электрическим сетям</t>
  </si>
  <si>
    <t>1.2.9</t>
  </si>
  <si>
    <t>прочие налоги</t>
  </si>
  <si>
    <t>Фактические расходы по налогу на имущество отражены согласно новым страндартам ФСБУ  6/2020, 26/2020, 27/2021. 
Налог на имущество без учета признаков обесценения, относящийся на передачу, составляет 24 634,07 тыс.руб.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</si>
  <si>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</si>
  <si>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</si>
  <si>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 xml:space="preserve">Отражены по факту расходов по льготной категории потребителей. Увеличение фактических расходов относительно установленных РСТ РК на 2024 год связано с:
- ростом фактических расходов по организационно-техническим мероприятиям для заявителей с максимальной мощностью, не превышающей 15 кВт включительно;
-  ростом фактических расходов, связанных со строительством "последней мили" заявителей с максимальной мощностью до 15 кВт и  150 кВт  включительно. </t>
  </si>
  <si>
    <t>1.2.10.1</t>
  </si>
  <si>
    <t>Справочно: "Количество льготных технологических присоединений"</t>
  </si>
  <si>
    <t>ед.</t>
  </si>
  <si>
    <t>1.2.11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</si>
  <si>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</si>
  <si>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1.2.12</t>
  </si>
  <si>
    <t>прочие неподконтрольные расходы (с расшифровкой)</t>
  </si>
  <si>
    <t>на листе "Расшифровка прочих расходов"…</t>
  </si>
  <si>
    <t>1.3</t>
  </si>
  <si>
    <t>недополученный по независящим причинам доход (+)/избыток средств, полученный в предыдущем периоде регулирования (-)</t>
  </si>
  <si>
    <t>По факту отражен финансовый результат филиала по виду деятельности "передача э/э" за 2024 год с учетом фактических выпадающих по ТПП, налога на прибыль, распределенного на филиал по управленческой отчетности, и сальдо прочих доходов и расходов из прибыли</t>
  </si>
  <si>
    <t>II</t>
  </si>
  <si>
    <t>Справочно: расходы на ремонт, всего (пункт 1.1.1.1.1 + пункт 1.1.1.2.1 + пункт 1.1.2.1)</t>
  </si>
  <si>
    <t>III</t>
  </si>
  <si>
    <t>Необходимая валовая выручка на оплату технологического расхода (потерь) электроэнергии</t>
  </si>
  <si>
    <t>Рост расходов обусловлен ростом объема потерь. 
При этом, указанная величина фактических расходов не включает в полном объеме составляющую, возникающую из-за специфики деятельности филиала  как сетевой организации, выполняющей функции   гарантирующего  поставщика (ГП)   вне зоны г.Элиста.</t>
  </si>
  <si>
    <t>Справочно:
Объем технологических потерь</t>
  </si>
  <si>
    <t>млн.кВт.ч</t>
  </si>
  <si>
    <t>С декабря 2020 года на территории Республики Калмыкия началась выработка и поставка электрической энергии на ОРЭМ от объектов  ВИЭ (ветро- и солнечные электростанции).  В связи с осуществлением передачи выработанной электрической энергии по сетям  «Калмэнерго» в смежные субъекты Российской Федерации (Ставропольский край), наблюдается существенный рост транзитных потерь электрической энергии в сетях 110 кВ филиала «Калмэнерго».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</si>
  <si>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</si>
  <si>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 xml:space="preserve"> руб./МВтч</t>
  </si>
  <si>
    <t>Приведена цена по данным бухучета, отличная от фактической цены           3 755,47 руб./МВтч, сформированной с учетом положений постановления Правильства РФ от 04.05.2012 №442. Указанное отличие связано со спецификой деятельности филиала  как сетевой организации, выполняющей функции  двух  ГП: в зоне г.Элиста и  вне зоны г.Элиста.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</si>
  <si>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</si>
  <si>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</si>
  <si>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r>
      <t xml:space="preserve">общее количество точек подключения на конец года </t>
    </r>
    <r>
      <rPr>
        <sz val="8"/>
        <rFont val="Times New Roman"/>
        <family val="1"/>
        <charset val="204"/>
      </rPr>
      <t>[1]</t>
    </r>
  </si>
  <si>
    <t>шт.</t>
  </si>
  <si>
    <t>2</t>
  </si>
  <si>
    <t>Трансформаторная мощность подстанций, всего</t>
  </si>
  <si>
    <t>МВа</t>
  </si>
  <si>
    <t>Факт указан на 31.12.2024</t>
  </si>
  <si>
    <t>2.1.</t>
  </si>
  <si>
    <t>в том числе трансформаторная мощность подстанций на уровне напряжения ВН</t>
  </si>
  <si>
    <t>2.2.</t>
  </si>
  <si>
    <t>в том числе трансформаторная мощность подстанций на уровне напряжения СН1</t>
  </si>
  <si>
    <t>2.3.</t>
  </si>
  <si>
    <r>
      <t>в том числе трансформаторная мощность подстанций на уровне напряжения СН2</t>
    </r>
    <r>
      <rPr>
        <sz val="10"/>
        <rFont val="Arial Cyr"/>
        <charset val="204"/>
      </rPr>
      <t/>
    </r>
  </si>
  <si>
    <t>2.4.</t>
  </si>
  <si>
    <t>в том числе трансформаторная мощность подстанций на уровне напряжения НН</t>
  </si>
  <si>
    <t>3</t>
  </si>
  <si>
    <t>Количество условных единиц по линиям электропередач, всего</t>
  </si>
  <si>
    <t>у.е.</t>
  </si>
  <si>
    <t>План и факт указаны среднегодовые значения</t>
  </si>
  <si>
    <t>3.1.</t>
  </si>
  <si>
    <t>в том числе количество условных единиц по линиям электропередач на  уровне напряжения ВН</t>
  </si>
  <si>
    <t>3.2.</t>
  </si>
  <si>
    <t>в том числе количество условных единиц по линиям электропередач на  уровне напряжения СН1</t>
  </si>
  <si>
    <t>3.3.</t>
  </si>
  <si>
    <r>
      <t>в том числе количество условных единиц по линиям электропередач на  уровне напряжения СН2</t>
    </r>
    <r>
      <rPr>
        <sz val="10"/>
        <rFont val="Arial Cyr"/>
        <charset val="204"/>
      </rPr>
      <t/>
    </r>
  </si>
  <si>
    <t>3.4.</t>
  </si>
  <si>
    <t>в том числе количество условных единиц по линиям электропередач на  уровне напряжения НН</t>
  </si>
  <si>
    <t>4</t>
  </si>
  <si>
    <t>Количество условных единиц по подстанциям, всего</t>
  </si>
  <si>
    <t>4.1.</t>
  </si>
  <si>
    <t>в том числе количество условных единиц по подстанциям на  уровне напряжения ВН</t>
  </si>
  <si>
    <t>4.2.</t>
  </si>
  <si>
    <t>в том числе количество условных единиц по подстанциям на  уровне напряжения СН1</t>
  </si>
  <si>
    <t>4.3.</t>
  </si>
  <si>
    <r>
      <t>в том числе количество условных единиц по подстанциям на  уровне напряжения СН2</t>
    </r>
    <r>
      <rPr>
        <sz val="10"/>
        <rFont val="Arial Cyr"/>
        <charset val="204"/>
      </rPr>
      <t/>
    </r>
  </si>
  <si>
    <t>4.4.</t>
  </si>
  <si>
    <t>в том числе количество условных единиц по подстанциям на  уровне напряжения НН</t>
  </si>
  <si>
    <t>5</t>
  </si>
  <si>
    <t>Длина линий электропередач, всего</t>
  </si>
  <si>
    <t>км</t>
  </si>
  <si>
    <t>5.1.</t>
  </si>
  <si>
    <t>в том числе длина линий электропередач на  уровне напряжения ВН</t>
  </si>
  <si>
    <t>5.2.</t>
  </si>
  <si>
    <t>в том числе длина линий электропередач на  уровне напряжения СН1</t>
  </si>
  <si>
    <t>5.3.</t>
  </si>
  <si>
    <r>
      <t>в том числе длина линий электропередач на  уровне напряжения СН2</t>
    </r>
    <r>
      <rPr>
        <sz val="10"/>
        <rFont val="Arial Cyr"/>
        <charset val="204"/>
      </rPr>
      <t/>
    </r>
  </si>
  <si>
    <t>5.4.</t>
  </si>
  <si>
    <t>в том числе длина линий электропередач на  уровне напряжения НН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</si>
  <si>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</si>
  <si>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</si>
  <si>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</si>
  <si>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</si>
  <si>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</si>
  <si>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</si>
  <si>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</si>
  <si>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</si>
  <si>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</si>
  <si>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Приложение №1 к приказу РСТ Республики Калмыкия от 28.11.2022 № 95-п/э "Об утверждении долгосрочных параметров регулирования филиала ПАО "Россети  Юг"-"Калмэнерго" на 2023-2027гг…"</t>
  </si>
  <si>
    <t>[1] -  указано максимальное за год число точек поставки потребителей услуг сетевой организации</t>
  </si>
  <si>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</si>
  <si>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rPr>
        <sz val="9"/>
        <rFont val="Times New Roman"/>
        <family val="1"/>
        <charset val="204"/>
      </rPr>
      <t>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</si>
  <si>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rPr>
        <sz val="9"/>
        <rFont val="Times New Roman"/>
        <family val="1"/>
        <charset val="204"/>
      </rPr>
      <t>***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</si>
  <si>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r>
      <rPr>
        <sz val="9"/>
        <rFont val="Times New Roman"/>
        <family val="1"/>
        <charset val="204"/>
      </rPr>
      <t>****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</si>
  <si>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r>
      <rPr>
        <sz val="9"/>
        <rFont val="Times New Roman"/>
        <family val="1"/>
        <charset val="204"/>
      </rPr>
      <t>*****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</si>
  <si>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Расшифровка статьи 1.1.3.3.</t>
  </si>
  <si>
    <t>N 
п/п</t>
  </si>
  <si>
    <t>Показатель</t>
  </si>
  <si>
    <t>Ед.изм.</t>
  </si>
  <si>
    <t>2024 год</t>
  </si>
  <si>
    <t>Пояснения</t>
  </si>
  <si>
    <t>план</t>
  </si>
  <si>
    <t xml:space="preserve">в том числе прочие расходы </t>
  </si>
  <si>
    <t>1.1.3.3.1</t>
  </si>
  <si>
    <t>Электроэнергия на хознужды</t>
  </si>
  <si>
    <t>тыс.руб.</t>
  </si>
  <si>
    <t xml:space="preserve">Из-за специфики деятельности филиала  как сетевой организации, выполняющей функции  двух  гарантирующих поставщиков (ГП): в зоне г.Элиста и  вне зоны г.Элиста и особенностями бухгалтерского учета (не отражения в бухучете расходов на энергию на хознужды, т.к. счета не выставляются юр.лицом) 
Снижение расходов в результате    проведения  мероприятий по энергосбережению (замена светильников наружного и внутреннего освещения на светодиодные и  установка датчиков движения). </t>
  </si>
  <si>
    <t>1.1.3.3.2</t>
  </si>
  <si>
    <t>Услуги связи</t>
  </si>
  <si>
    <t xml:space="preserve">Увеличение стоимости и количества аренды каналов связи </t>
  </si>
  <si>
    <t>1.1.3.3.3</t>
  </si>
  <si>
    <t xml:space="preserve">Расходы на услуги вневедомственной охраны </t>
  </si>
  <si>
    <t>1.1.3.3.4</t>
  </si>
  <si>
    <t>Расходы на услуги коммунального хозяйства</t>
  </si>
  <si>
    <t>Рост тарифов на коммунальные услуги выше роста операционных расходов, коэффициент индексации которых определяется по формулам Методических указаний № 98-э от 17.02.2012</t>
  </si>
  <si>
    <t>1.1.3.3.5</t>
  </si>
  <si>
    <t>Расходы на юридические, информационные, аудиторские, консультационные услуги, прочие услуги сторонних организаций</t>
  </si>
  <si>
    <t>Увеличение затрат на информационные услуги связано с приобретением и сопровождением программных продуктов, не учтенных при тарифном регулировании. (антивирусное ПО, 1С,   MaxPatrol SIEM Server), в том числе во исполнение Послания Президента РФ В.В. Путина Федеральному Собранию РФ от 4 декабря 2014 г. (переход на офисное ПО российского производства).</t>
  </si>
  <si>
    <t>Расходы на командировки,  на обеспечение нормальных условий труда и мер по технике безопасности</t>
  </si>
  <si>
    <t>В ТБР расходы на командировки  учтены ниже потребности</t>
  </si>
  <si>
    <t>1.1.3.3.6</t>
  </si>
  <si>
    <t>Расходы на подготовку кадров</t>
  </si>
  <si>
    <t>Рост затрат связан с производственной необходимостью  профессиональной подготовки персонала с целью обеспечения соответствия работников профессиональным стандартам.</t>
  </si>
  <si>
    <t>1.1.3.3.7</t>
  </si>
  <si>
    <t>расходы на страхование</t>
  </si>
  <si>
    <t xml:space="preserve">В ТБР не учтены расходы на добровольное медицинское страхование </t>
  </si>
  <si>
    <t>1.1.3.3.8</t>
  </si>
  <si>
    <t>Затраты по управлению собственностью</t>
  </si>
  <si>
    <t>Услуги по  межеванию земельных участков и  установлению охранных зон выолнены не в полном объеме</t>
  </si>
  <si>
    <t>1.1.3.3.9</t>
  </si>
  <si>
    <t>Расходы ПАО "Россети"</t>
  </si>
  <si>
    <t>1.1.3.3.12</t>
  </si>
  <si>
    <t>Канцелярские, почтово-телеграфные расходы, подписка, приобретение тех.литературы</t>
  </si>
  <si>
    <t>В ТБР расходы  учтены ниже потребности</t>
  </si>
  <si>
    <t>Расходы на питьевую воду и оплату услуг кредитных организаций (РКО)</t>
  </si>
  <si>
    <t>1.1.3.3.10</t>
  </si>
  <si>
    <t>Другие прочие расходы</t>
  </si>
  <si>
    <t xml:space="preserve">Включают расходы на юридические, информационные, аудиторские, консультационные услуги, прочие услуги сторонних организаций, канцелярские, почтово-телеграфные расходы, расходы на подписку и приобретение тех.литературы, управленческие расходы  ПАО "Россети" и ПАО "Россети Юг"(с учетом расходов ИА соцхарактера из прибыли) </t>
  </si>
  <si>
    <t>Управленческие расходы ПАО "Россети Юг"</t>
  </si>
  <si>
    <t>Факт учитывает расходы соцхарактера ИА из прибыли</t>
  </si>
  <si>
    <t>1.1.3.3.15.1</t>
  </si>
  <si>
    <t>Оплата дней нетрудоспособности</t>
  </si>
  <si>
    <t>1.1.3.3.15.2</t>
  </si>
  <si>
    <t>Затраты  на экологию (кроме налогов и сборов)</t>
  </si>
  <si>
    <t>1.1.3.3.15.3</t>
  </si>
  <si>
    <t>Услуги по аттестации объекта информатизации, технической защите информации, составляющей государственную тайну</t>
  </si>
  <si>
    <t>1.1.3.3.15.4</t>
  </si>
  <si>
    <t>Расходы на получение разрешений и лицензий</t>
  </si>
  <si>
    <t>Расшифровка статьи 1.2.12</t>
  </si>
  <si>
    <t>1.2.12.1</t>
  </si>
  <si>
    <t>тепловая энергия на хоз.нужды</t>
  </si>
  <si>
    <t>В ТБР учтены расходы по отоплению адм.зданий на основании объемов, учитывающих  факт за период 2021-2022 гг. и 1 п/г 2023 г., и тарифов, на 1 полугодие утв. приказом РСТ РК от 25.11.2022 № 90-п/т, на 2 полугодие с индексацией тарифа по Прогнозу СЭП.</t>
  </si>
  <si>
    <t>1.2.12.2</t>
  </si>
  <si>
    <t>проценты по кредитам банков</t>
  </si>
  <si>
    <t xml:space="preserve">В ТБР расходы  не учтены
По факту учитывают  проценты за пользование активами (ППА) в соответствии с ФСБУ 25/2018 «Бухгалтерский учет аренды». </t>
  </si>
  <si>
    <t>1.2.12.3</t>
  </si>
  <si>
    <t>другие прочие неподконтрольные расходы , в т.ч.:</t>
  </si>
  <si>
    <t>1.2.12.3.1</t>
  </si>
  <si>
    <t>Убыток прошлых лет, выявл. в отч. периоде</t>
  </si>
  <si>
    <t>В ТБР расходы  не учтены</t>
  </si>
  <si>
    <t>1.2.12.3.2</t>
  </si>
  <si>
    <t>Содержание социальной сферы за счет прибыли и расходы на содержание непроизводственных объектов</t>
  </si>
  <si>
    <t>В ТБР не учтены расходы  на отчисления профсоюзу по локальным нормативным актам</t>
  </si>
  <si>
    <t>1.2.12.3.3</t>
  </si>
  <si>
    <t>Государственная пошлина и прочие сборы</t>
  </si>
  <si>
    <t>Снижение расходов по госпошлинам по хозяйственным договорам в результате  сокращения исковых требований в отношении контрагентов- неплательщиков  услуг по передаче электрической энергии в связи с расторжением договоров при переходе на осуществление РСТ функции гарантирующего поставщика.</t>
  </si>
  <si>
    <t>1.2.12.3.4</t>
  </si>
  <si>
    <t>Расходы по ликвидации (списанию) объектов ОС, НЗС</t>
  </si>
  <si>
    <t xml:space="preserve">По факту отражены расходы  по демонтажу и списанию ОС, пришедших в негодность в связи с физическим износом и моральным устареванием, а также  расходы по демонтажу и списанию ОС в результате инвестиционной деятельности. </t>
  </si>
  <si>
    <t>1.2.12.3.5</t>
  </si>
  <si>
    <t>Списание неликвидных ТМЦ и ТМЦ непроизводственного характера</t>
  </si>
  <si>
    <t>1.2.12.3.6</t>
  </si>
  <si>
    <t>Страховые взносы (отчисления на социальные нужды) из прибыли</t>
  </si>
  <si>
    <t>По факту отражены страховые взносы на расходы  социального характера (выплаты материальной  помощи и  компенсации), учтенные в ОРЕХ</t>
  </si>
  <si>
    <t>1.2.12.3.7</t>
  </si>
  <si>
    <t>Прочие другие расходы</t>
  </si>
  <si>
    <t>В ТБР не учтены расходы на ФЗП непром.персонала и соотв.страховые взносы, на обучение и переподготовку сотрудников вне штата, расходы на СМИ и PR, штрафы, пени, неустойки, судебные издержки, резерв по сомнительным долгам по задолженности контрагентов по процентам за пользование чужими денежными средствами, пеням, штрафам, неустойкам, по компенсации госпошлины по исполнительным документам и т.п. и другие прочие расходы</t>
  </si>
  <si>
    <t>Оплата услуг ЕНЭС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</si>
</sst>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_-* #,##0.00_р_._-;\-* #,##0.00_р_._-;_-* &quot;-&quot;??_р_._-;_-@_-"/>
    <numFmt numFmtId="166" formatCode="#,##0.0000000000"/>
    <numFmt numFmtId="167" formatCode="#,##0.00000"/>
    <numFmt numFmtId="168" formatCode="_-* #,##0.0_р_._-;\-* #,##0.0_р_._-;_-* &quot;-&quot;??_р_._-;_-@_-"/>
    <numFmt numFmtId="169" formatCode="0.0"/>
    <numFmt numFmtId="170" formatCode="#,##0.000"/>
  </numFmts>
  <fonts count="4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Arial Narrow"/>
      <family val="2"/>
      <charset val="204"/>
    </font>
    <font>
      <b/>
      <sz val="10.5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rgb="FFC00000"/>
      <name val="Times New Roman"/>
      <family val="1"/>
      <charset val="204"/>
    </font>
    <font>
      <b/>
      <sz val="9"/>
      <color rgb="FFC00000"/>
      <name val="Times New Roman"/>
      <family val="1"/>
      <charset val="204"/>
    </font>
    <font>
      <i/>
      <sz val="10"/>
      <color rgb="FFC00000"/>
      <name val="Arial Cyr"/>
      <charset val="204"/>
    </font>
    <font>
      <sz val="10"/>
      <color rgb="FFFF0000"/>
      <name val="Times New Roman"/>
      <family val="1"/>
      <charset val="204"/>
    </font>
    <font>
      <sz val="10.5"/>
      <color theme="4" tint="-0.499984740745262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0.5"/>
      <color rgb="FFFF0000"/>
      <name val="Times New Roman"/>
      <family val="1"/>
      <charset val="204"/>
    </font>
    <font>
      <b/>
      <sz val="10.5"/>
      <color theme="4" tint="-0.499984740745262"/>
      <name val="Times New Roman"/>
      <family val="1"/>
      <charset val="204"/>
    </font>
    <font>
      <sz val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4"/>
      <name val="Arial Cyr"/>
      <charset val="204"/>
    </font>
    <font>
      <b/>
      <sz val="9"/>
      <name val="Tahoma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Arial Cyr"/>
      <charset val="204"/>
    </font>
    <font>
      <sz val="10"/>
      <name val="Tahoma"/>
      <family val="2"/>
      <charset val="204"/>
    </font>
    <font>
      <sz val="10"/>
      <color indexed="8"/>
      <name val="Times New Roman"/>
      <family val="1"/>
      <charset val="204"/>
    </font>
    <font>
      <sz val="9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4" fillId="0" borderId="11" applyBorder="0">
      <alignment horizontal="center" vertical="center" wrapText="1"/>
    </xf>
    <xf numFmtId="0" fontId="1" fillId="0" borderId="0"/>
    <xf numFmtId="0" fontId="2" fillId="0" borderId="0"/>
    <xf numFmtId="4" fontId="45" fillId="6" borderId="0" applyBorder="0">
      <alignment horizontal="right"/>
    </xf>
  </cellStyleXfs>
  <cellXfs count="20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8" fillId="0" borderId="0" xfId="0" applyFont="1" applyAlignment="1">
      <alignment vertical="center"/>
    </xf>
    <xf numFmtId="4" fontId="7" fillId="0" borderId="0" xfId="0" applyNumberFormat="1" applyFont="1" applyFill="1"/>
    <xf numFmtId="0" fontId="7" fillId="0" borderId="0" xfId="0" applyFont="1" applyFill="1"/>
    <xf numFmtId="164" fontId="7" fillId="0" borderId="0" xfId="0" applyNumberFormat="1" applyFont="1"/>
    <xf numFmtId="164" fontId="10" fillId="0" borderId="0" xfId="0" applyNumberFormat="1" applyFont="1" applyFill="1"/>
    <xf numFmtId="9" fontId="7" fillId="0" borderId="0" xfId="2" applyFont="1"/>
    <xf numFmtId="164" fontId="4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/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5" fontId="13" fillId="0" borderId="7" xfId="3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49" fontId="14" fillId="2" borderId="8" xfId="0" applyNumberFormat="1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justify" vertical="center" wrapText="1"/>
    </xf>
    <xf numFmtId="0" fontId="14" fillId="2" borderId="8" xfId="0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164" fontId="14" fillId="2" borderId="8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10" fontId="4" fillId="0" borderId="0" xfId="2" applyNumberFormat="1" applyFont="1" applyAlignment="1">
      <alignment horizontal="center"/>
    </xf>
    <xf numFmtId="0" fontId="15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/>
    <xf numFmtId="0" fontId="16" fillId="2" borderId="8" xfId="0" applyFont="1" applyFill="1" applyBorder="1" applyAlignment="1">
      <alignment horizontal="left" vertical="center" wrapText="1"/>
    </xf>
    <xf numFmtId="4" fontId="17" fillId="0" borderId="0" xfId="0" applyNumberFormat="1" applyFont="1"/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/>
    <xf numFmtId="0" fontId="14" fillId="0" borderId="0" xfId="0" applyFont="1"/>
    <xf numFmtId="49" fontId="11" fillId="0" borderId="8" xfId="0" applyNumberFormat="1" applyFont="1" applyBorder="1" applyAlignment="1">
      <alignment horizontal="left" vertical="center"/>
    </xf>
    <xf numFmtId="164" fontId="11" fillId="0" borderId="8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Alignment="1">
      <alignment horizontal="center" vertical="center"/>
    </xf>
    <xf numFmtId="10" fontId="4" fillId="0" borderId="0" xfId="2" applyNumberFormat="1" applyFont="1" applyAlignment="1">
      <alignment horizontal="left" vertical="center"/>
    </xf>
    <xf numFmtId="4" fontId="4" fillId="0" borderId="0" xfId="0" applyNumberFormat="1" applyFont="1"/>
    <xf numFmtId="0" fontId="18" fillId="0" borderId="1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3" fillId="0" borderId="8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164" fontId="17" fillId="0" borderId="0" xfId="0" applyNumberFormat="1" applyFont="1"/>
    <xf numFmtId="0" fontId="17" fillId="0" borderId="0" xfId="0" applyFont="1"/>
    <xf numFmtId="164" fontId="4" fillId="0" borderId="0" xfId="0" applyNumberFormat="1" applyFont="1"/>
    <xf numFmtId="0" fontId="3" fillId="0" borderId="0" xfId="0" applyFont="1" applyFill="1" applyAlignment="1">
      <alignment vertical="top" wrapText="1"/>
    </xf>
    <xf numFmtId="0" fontId="19" fillId="0" borderId="0" xfId="0" applyFont="1" applyAlignment="1">
      <alignment horizontal="left" vertical="center"/>
    </xf>
    <xf numFmtId="10" fontId="4" fillId="0" borderId="0" xfId="2" applyNumberFormat="1" applyFont="1" applyAlignment="1">
      <alignment horizontal="left"/>
    </xf>
    <xf numFmtId="165" fontId="20" fillId="0" borderId="0" xfId="1" applyFont="1" applyAlignment="1">
      <alignment horizontal="right" vertical="center"/>
    </xf>
    <xf numFmtId="0" fontId="21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165" fontId="19" fillId="0" borderId="0" xfId="1" applyFont="1" applyAlignment="1">
      <alignment horizontal="right"/>
    </xf>
    <xf numFmtId="0" fontId="21" fillId="0" borderId="0" xfId="0" applyFont="1"/>
    <xf numFmtId="165" fontId="19" fillId="0" borderId="0" xfId="1" applyFont="1" applyAlignment="1">
      <alignment horizontal="left" vertical="center"/>
    </xf>
    <xf numFmtId="0" fontId="22" fillId="0" borderId="8" xfId="0" applyFont="1" applyFill="1" applyBorder="1" applyAlignment="1">
      <alignment horizontal="left" vertical="center" wrapText="1"/>
    </xf>
    <xf numFmtId="4" fontId="11" fillId="0" borderId="0" xfId="0" applyNumberFormat="1" applyFont="1" applyAlignment="1">
      <alignment horizontal="center" vertical="center"/>
    </xf>
    <xf numFmtId="10" fontId="11" fillId="0" borderId="0" xfId="2" applyNumberFormat="1" applyFont="1" applyAlignment="1">
      <alignment horizontal="left" vertical="center"/>
    </xf>
    <xf numFmtId="164" fontId="11" fillId="0" borderId="0" xfId="0" applyNumberFormat="1" applyFont="1" applyAlignment="1"/>
    <xf numFmtId="0" fontId="3" fillId="0" borderId="8" xfId="0" applyFont="1" applyBorder="1" applyAlignment="1">
      <alignment horizontal="justify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4" fontId="11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4" fontId="23" fillId="0" borderId="0" xfId="0" applyNumberFormat="1" applyFont="1" applyAlignment="1">
      <alignment horizontal="center" vertical="center"/>
    </xf>
    <xf numFmtId="164" fontId="23" fillId="3" borderId="0" xfId="0" applyNumberFormat="1" applyFont="1" applyFill="1" applyAlignment="1">
      <alignment vertical="center"/>
    </xf>
    <xf numFmtId="167" fontId="25" fillId="0" borderId="0" xfId="0" applyNumberFormat="1" applyFont="1"/>
    <xf numFmtId="4" fontId="14" fillId="0" borderId="8" xfId="0" applyNumberFormat="1" applyFont="1" applyFill="1" applyBorder="1" applyAlignment="1">
      <alignment horizontal="center" vertical="center"/>
    </xf>
    <xf numFmtId="4" fontId="26" fillId="0" borderId="0" xfId="0" applyNumberFormat="1" applyFont="1" applyAlignment="1">
      <alignment horizontal="center" vertical="top"/>
    </xf>
    <xf numFmtId="4" fontId="25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/>
    </xf>
    <xf numFmtId="164" fontId="25" fillId="0" borderId="0" xfId="0" applyNumberFormat="1" applyFont="1"/>
    <xf numFmtId="164" fontId="11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11" fillId="0" borderId="8" xfId="0" applyFont="1" applyFill="1" applyBorder="1" applyAlignment="1">
      <alignment horizontal="center" vertical="center"/>
    </xf>
    <xf numFmtId="4" fontId="11" fillId="0" borderId="0" xfId="0" applyNumberFormat="1" applyFont="1" applyAlignment="1">
      <alignment horizontal="center"/>
    </xf>
    <xf numFmtId="4" fontId="25" fillId="0" borderId="0" xfId="0" applyNumberFormat="1" applyFont="1" applyAlignment="1">
      <alignment horizontal="center"/>
    </xf>
    <xf numFmtId="4" fontId="11" fillId="0" borderId="0" xfId="0" applyNumberFormat="1" applyFont="1" applyAlignment="1">
      <alignment vertical="center" wrapText="1"/>
    </xf>
    <xf numFmtId="164" fontId="25" fillId="0" borderId="0" xfId="0" applyNumberFormat="1" applyFont="1" applyAlignment="1"/>
    <xf numFmtId="0" fontId="11" fillId="0" borderId="0" xfId="0" applyFont="1" applyAlignment="1">
      <alignment horizontal="center"/>
    </xf>
    <xf numFmtId="3" fontId="11" fillId="0" borderId="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4" fontId="28" fillId="0" borderId="8" xfId="0" applyNumberFormat="1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left" vertical="center"/>
    </xf>
    <xf numFmtId="0" fontId="25" fillId="0" borderId="0" xfId="0" applyFont="1" applyAlignment="1">
      <alignment horizontal="left"/>
    </xf>
    <xf numFmtId="165" fontId="25" fillId="0" borderId="0" xfId="1" applyFont="1" applyAlignment="1">
      <alignment horizontal="center"/>
    </xf>
    <xf numFmtId="167" fontId="11" fillId="0" borderId="0" xfId="0" applyNumberFormat="1" applyFont="1"/>
    <xf numFmtId="4" fontId="11" fillId="0" borderId="0" xfId="0" applyNumberFormat="1" applyFont="1" applyAlignment="1"/>
    <xf numFmtId="0" fontId="11" fillId="0" borderId="8" xfId="0" applyFont="1" applyFill="1" applyBorder="1" applyAlignment="1">
      <alignment horizontal="left" vertical="center" wrapText="1"/>
    </xf>
    <xf numFmtId="164" fontId="11" fillId="0" borderId="0" xfId="0" applyNumberFormat="1" applyFont="1"/>
    <xf numFmtId="10" fontId="11" fillId="0" borderId="8" xfId="2" applyNumberFormat="1" applyFont="1" applyFill="1" applyBorder="1" applyAlignment="1">
      <alignment horizontal="center" vertical="center"/>
    </xf>
    <xf numFmtId="10" fontId="11" fillId="0" borderId="8" xfId="0" applyNumberFormat="1" applyFont="1" applyFill="1" applyBorder="1" applyAlignment="1">
      <alignment horizontal="left" vertical="center" wrapText="1"/>
    </xf>
    <xf numFmtId="164" fontId="11" fillId="0" borderId="0" xfId="0" applyNumberFormat="1" applyFont="1" applyAlignment="1">
      <alignment horizontal="center"/>
    </xf>
    <xf numFmtId="0" fontId="25" fillId="0" borderId="8" xfId="0" applyFont="1" applyFill="1" applyBorder="1" applyAlignment="1">
      <alignment horizontal="left" vertical="center" wrapText="1"/>
    </xf>
    <xf numFmtId="164" fontId="11" fillId="0" borderId="0" xfId="0" applyNumberFormat="1" applyFont="1" applyAlignment="1">
      <alignment horizontal="left"/>
    </xf>
    <xf numFmtId="4" fontId="11" fillId="0" borderId="8" xfId="4" applyNumberFormat="1" applyFont="1" applyFill="1" applyBorder="1" applyAlignment="1" applyProtection="1">
      <alignment horizontal="center" vertical="center" wrapText="1"/>
    </xf>
    <xf numFmtId="168" fontId="25" fillId="0" borderId="0" xfId="1" applyNumberFormat="1" applyFont="1"/>
    <xf numFmtId="10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69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29" fillId="0" borderId="0" xfId="0" applyFont="1" applyAlignment="1">
      <alignment horizontal="justify" wrapText="1"/>
    </xf>
    <xf numFmtId="0" fontId="4" fillId="0" borderId="0" xfId="0" applyFont="1" applyAlignment="1">
      <alignment horizontal="justify" wrapText="1"/>
    </xf>
    <xf numFmtId="0" fontId="30" fillId="0" borderId="0" xfId="0" applyFont="1" applyAlignment="1">
      <alignment horizontal="justify" wrapText="1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4" fontId="3" fillId="0" borderId="0" xfId="0" applyNumberFormat="1" applyFont="1"/>
    <xf numFmtId="0" fontId="31" fillId="0" borderId="0" xfId="0" applyFont="1" applyFill="1"/>
    <xf numFmtId="0" fontId="31" fillId="0" borderId="0" xfId="0" applyFont="1" applyFill="1" applyAlignment="1">
      <alignment vertical="top" wrapText="1"/>
    </xf>
    <xf numFmtId="4" fontId="0" fillId="0" borderId="0" xfId="0" applyNumberFormat="1"/>
    <xf numFmtId="0" fontId="32" fillId="0" borderId="0" xfId="0" applyFont="1" applyFill="1" applyAlignment="1">
      <alignment horizontal="left"/>
    </xf>
    <xf numFmtId="4" fontId="33" fillId="0" borderId="0" xfId="0" applyNumberFormat="1" applyFont="1"/>
    <xf numFmtId="0" fontId="33" fillId="0" borderId="0" xfId="0" applyFont="1"/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/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5" fillId="0" borderId="8" xfId="5" applyFont="1" applyFill="1" applyBorder="1">
      <alignment horizontal="center" vertical="center" wrapText="1"/>
    </xf>
    <xf numFmtId="0" fontId="35" fillId="0" borderId="8" xfId="5" applyFont="1" applyFill="1" applyBorder="1" applyAlignment="1">
      <alignment horizontal="center" vertical="center" wrapText="1"/>
    </xf>
    <xf numFmtId="0" fontId="36" fillId="0" borderId="0" xfId="0" applyFont="1"/>
    <xf numFmtId="164" fontId="5" fillId="0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left" vertical="top"/>
    </xf>
    <xf numFmtId="0" fontId="35" fillId="0" borderId="8" xfId="0" applyFont="1" applyFill="1" applyBorder="1" applyAlignment="1">
      <alignment horizontal="right" vertical="center"/>
    </xf>
    <xf numFmtId="0" fontId="35" fillId="0" borderId="8" xfId="6" applyNumberFormat="1" applyFont="1" applyFill="1" applyBorder="1" applyAlignment="1" applyProtection="1">
      <alignment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3" fillId="4" borderId="8" xfId="0" applyNumberFormat="1" applyFont="1" applyFill="1" applyBorder="1" applyAlignment="1">
      <alignment horizontal="left" vertical="center" wrapText="1"/>
    </xf>
    <xf numFmtId="0" fontId="36" fillId="0" borderId="0" xfId="0" applyFont="1" applyFill="1"/>
    <xf numFmtId="164" fontId="36" fillId="0" borderId="0" xfId="0" applyNumberFormat="1" applyFont="1"/>
    <xf numFmtId="0" fontId="35" fillId="0" borderId="8" xfId="0" applyFont="1" applyFill="1" applyBorder="1" applyAlignment="1">
      <alignment horizontal="right" vertical="center" wrapText="1"/>
    </xf>
    <xf numFmtId="0" fontId="37" fillId="0" borderId="8" xfId="6" applyNumberFormat="1" applyFont="1" applyFill="1" applyBorder="1" applyAlignment="1" applyProtection="1">
      <alignment horizontal="left" vertical="center" wrapText="1"/>
    </xf>
    <xf numFmtId="0" fontId="37" fillId="0" borderId="8" xfId="0" applyFont="1" applyFill="1" applyBorder="1" applyAlignment="1">
      <alignment horizontal="center" vertical="center" wrapText="1"/>
    </xf>
    <xf numFmtId="164" fontId="38" fillId="0" borderId="8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left" vertical="top" wrapText="1"/>
    </xf>
    <xf numFmtId="0" fontId="3" fillId="0" borderId="8" xfId="0" applyNumberFormat="1" applyFont="1" applyFill="1" applyBorder="1" applyAlignment="1">
      <alignment horizontal="left" vertical="center" wrapText="1"/>
    </xf>
    <xf numFmtId="0" fontId="37" fillId="0" borderId="8" xfId="6" applyNumberFormat="1" applyFont="1" applyFill="1" applyBorder="1" applyAlignment="1" applyProtection="1">
      <alignment vertical="center" wrapText="1"/>
    </xf>
    <xf numFmtId="0" fontId="36" fillId="0" borderId="8" xfId="6" applyNumberFormat="1" applyFont="1" applyFill="1" applyBorder="1" applyAlignment="1" applyProtection="1">
      <alignment vertical="center" wrapText="1"/>
    </xf>
    <xf numFmtId="0" fontId="36" fillId="0" borderId="8" xfId="0" applyFont="1" applyFill="1" applyBorder="1" applyAlignment="1">
      <alignment horizontal="center" vertical="center" wrapText="1"/>
    </xf>
    <xf numFmtId="4" fontId="4" fillId="0" borderId="0" xfId="0" applyNumberFormat="1" applyFont="1" applyFill="1"/>
    <xf numFmtId="0" fontId="39" fillId="0" borderId="8" xfId="0" applyFont="1" applyFill="1" applyBorder="1" applyAlignment="1">
      <alignment horizontal="right"/>
    </xf>
    <xf numFmtId="0" fontId="39" fillId="0" borderId="8" xfId="6" applyNumberFormat="1" applyFont="1" applyFill="1" applyBorder="1" applyAlignment="1" applyProtection="1">
      <alignment vertical="center" wrapText="1"/>
    </xf>
    <xf numFmtId="0" fontId="39" fillId="0" borderId="8" xfId="0" applyFont="1" applyFill="1" applyBorder="1" applyAlignment="1">
      <alignment horizontal="center" vertical="center" wrapText="1"/>
    </xf>
    <xf numFmtId="164" fontId="40" fillId="0" borderId="8" xfId="0" applyNumberFormat="1" applyFont="1" applyFill="1" applyBorder="1" applyAlignment="1">
      <alignment horizontal="center" vertical="center" wrapText="1"/>
    </xf>
    <xf numFmtId="0" fontId="40" fillId="0" borderId="8" xfId="0" applyNumberFormat="1" applyFont="1" applyFill="1" applyBorder="1" applyAlignment="1">
      <alignment horizontal="left" vertical="top"/>
    </xf>
    <xf numFmtId="0" fontId="40" fillId="0" borderId="0" xfId="0" applyFont="1" applyFill="1"/>
    <xf numFmtId="0" fontId="40" fillId="0" borderId="0" xfId="0" applyFont="1"/>
    <xf numFmtId="0" fontId="39" fillId="0" borderId="8" xfId="0" applyFont="1" applyFill="1" applyBorder="1" applyAlignment="1">
      <alignment horizontal="right" vertical="center"/>
    </xf>
    <xf numFmtId="0" fontId="35" fillId="0" borderId="0" xfId="0" applyFont="1" applyFill="1"/>
    <xf numFmtId="0" fontId="35" fillId="0" borderId="0" xfId="0" applyFont="1" applyFill="1" applyAlignment="1">
      <alignment vertical="top" wrapText="1"/>
    </xf>
    <xf numFmtId="164" fontId="42" fillId="0" borderId="0" xfId="0" applyNumberFormat="1" applyFont="1" applyFill="1"/>
    <xf numFmtId="0" fontId="42" fillId="0" borderId="0" xfId="0" applyFont="1"/>
    <xf numFmtId="4" fontId="33" fillId="0" borderId="0" xfId="0" applyNumberFormat="1" applyFont="1" applyFill="1"/>
    <xf numFmtId="164" fontId="33" fillId="0" borderId="0" xfId="0" applyNumberFormat="1" applyFont="1" applyFill="1"/>
    <xf numFmtId="0" fontId="5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9" fontId="35" fillId="0" borderId="8" xfId="5" applyNumberFormat="1" applyFont="1" applyFill="1" applyBorder="1">
      <alignment horizontal="center" vertical="center" wrapText="1"/>
    </xf>
    <xf numFmtId="0" fontId="35" fillId="0" borderId="8" xfId="5" applyFont="1" applyFill="1" applyBorder="1" applyAlignment="1">
      <alignment horizontal="left" vertical="center" wrapText="1"/>
    </xf>
    <xf numFmtId="4" fontId="5" fillId="0" borderId="8" xfId="1" applyNumberFormat="1" applyFont="1" applyFill="1" applyBorder="1" applyAlignment="1">
      <alignment horizontal="center" vertical="center" wrapText="1"/>
    </xf>
    <xf numFmtId="4" fontId="36" fillId="0" borderId="0" xfId="0" applyNumberFormat="1" applyFont="1"/>
    <xf numFmtId="0" fontId="36" fillId="5" borderId="0" xfId="0" applyFont="1" applyFill="1" applyAlignment="1">
      <alignment horizontal="center"/>
    </xf>
    <xf numFmtId="170" fontId="43" fillId="0" borderId="0" xfId="0" applyNumberFormat="1" applyFont="1" applyFill="1"/>
    <xf numFmtId="0" fontId="43" fillId="0" borderId="0" xfId="0" applyFont="1" applyFill="1"/>
    <xf numFmtId="170" fontId="43" fillId="5" borderId="0" xfId="0" applyNumberFormat="1" applyFont="1" applyFill="1" applyAlignment="1">
      <alignment horizontal="center"/>
    </xf>
    <xf numFmtId="0" fontId="41" fillId="0" borderId="8" xfId="0" applyNumberFormat="1" applyFont="1" applyFill="1" applyBorder="1" applyAlignment="1">
      <alignment horizontal="left" vertical="center" wrapText="1"/>
    </xf>
    <xf numFmtId="0" fontId="44" fillId="0" borderId="8" xfId="5" applyFont="1" applyFill="1" applyBorder="1">
      <alignment horizontal="center" vertical="center" wrapText="1"/>
    </xf>
    <xf numFmtId="0" fontId="3" fillId="4" borderId="8" xfId="7" applyNumberFormat="1" applyFont="1" applyFill="1" applyBorder="1" applyAlignment="1">
      <alignment vertical="center" wrapText="1"/>
    </xf>
    <xf numFmtId="0" fontId="44" fillId="0" borderId="8" xfId="0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/>
    </xf>
    <xf numFmtId="170" fontId="43" fillId="0" borderId="0" xfId="0" applyNumberFormat="1" applyFont="1" applyFill="1" applyAlignment="1"/>
    <xf numFmtId="170" fontId="0" fillId="0" borderId="0" xfId="0" applyNumberFormat="1" applyFill="1" applyAlignment="1"/>
    <xf numFmtId="0" fontId="0" fillId="0" borderId="0" xfId="0" applyFill="1"/>
    <xf numFmtId="3" fontId="0" fillId="0" borderId="0" xfId="0" applyNumberFormat="1" applyFill="1" applyAlignment="1"/>
    <xf numFmtId="164" fontId="44" fillId="0" borderId="8" xfId="8" applyNumberFormat="1" applyFont="1" applyFill="1" applyBorder="1" applyAlignment="1">
      <alignment horizontal="left" vertical="center" wrapText="1"/>
    </xf>
    <xf numFmtId="164" fontId="3" fillId="0" borderId="8" xfId="8" applyNumberFormat="1" applyFont="1" applyFill="1" applyBorder="1" applyAlignment="1">
      <alignment horizontal="left" vertical="center" wrapText="1"/>
    </xf>
    <xf numFmtId="0" fontId="3" fillId="0" borderId="8" xfId="0" applyNumberFormat="1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justify" vertical="center" wrapText="1"/>
    </xf>
    <xf numFmtId="0" fontId="11" fillId="2" borderId="8" xfId="0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/>
    </xf>
    <xf numFmtId="0" fontId="24" fillId="2" borderId="8" xfId="0" applyFont="1" applyFill="1" applyBorder="1" applyAlignment="1">
      <alignment horizontal="left" vertical="center" wrapText="1"/>
    </xf>
  </cellXfs>
  <cellStyles count="9">
    <cellStyle name="ЗаголовокСтолбца" xfId="5"/>
    <cellStyle name="Обычный" xfId="0" builtinId="0"/>
    <cellStyle name="Обычный 2" xfId="6"/>
    <cellStyle name="Обычный 2 48" xfId="7"/>
    <cellStyle name="Процентный" xfId="2" builtinId="5"/>
    <cellStyle name="Финансовый" xfId="1" builtinId="3"/>
    <cellStyle name="Финансовый 10" xfId="4"/>
    <cellStyle name="Финансовый 2" xfId="3"/>
    <cellStyle name="Формула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6"/>
  <sheetViews>
    <sheetView tabSelected="1" view="pageBreakPreview" zoomScaleNormal="100" zoomScaleSheetLayoutView="100" workbookViewId="0">
      <selection activeCell="E10" sqref="E10"/>
    </sheetView>
  </sheetViews>
  <sheetFormatPr defaultColWidth="17" defaultRowHeight="15" customHeight="1" x14ac:dyDescent="0.25"/>
  <cols>
    <col min="1" max="1" width="8.42578125" style="8" customWidth="1"/>
    <col min="2" max="2" width="68" style="8" customWidth="1"/>
    <col min="3" max="3" width="8.85546875" style="8" customWidth="1"/>
    <col min="4" max="5" width="14.7109375" style="8" customWidth="1"/>
    <col min="6" max="6" width="60.7109375" style="8" customWidth="1"/>
    <col min="7" max="7" width="13.5703125" style="117" customWidth="1"/>
    <col min="8" max="8" width="18.140625" style="8" bestFit="1" customWidth="1"/>
    <col min="9" max="9" width="12.42578125" style="8" bestFit="1" customWidth="1"/>
    <col min="10" max="10" width="12.42578125" style="118" bestFit="1" customWidth="1"/>
    <col min="11" max="11" width="7.42578125" style="8" bestFit="1" customWidth="1"/>
    <col min="12" max="16384" width="17" style="8"/>
  </cols>
  <sheetData>
    <row r="1" spans="1:11" s="1" customFormat="1" ht="12" customHeight="1" x14ac:dyDescent="0.2">
      <c r="F1" s="1" t="s">
        <v>0</v>
      </c>
      <c r="G1" s="2"/>
      <c r="H1" s="3"/>
      <c r="I1" s="3"/>
      <c r="J1" s="4"/>
      <c r="K1" s="3"/>
    </row>
    <row r="2" spans="1:11" s="1" customFormat="1" ht="12" customHeight="1" x14ac:dyDescent="0.2">
      <c r="F2" s="1" t="s">
        <v>1</v>
      </c>
      <c r="G2" s="2"/>
      <c r="H2" s="3"/>
      <c r="I2" s="3"/>
      <c r="J2" s="4"/>
      <c r="K2" s="3"/>
    </row>
    <row r="3" spans="1:11" s="1" customFormat="1" ht="12" customHeight="1" x14ac:dyDescent="0.2">
      <c r="F3" s="1" t="s">
        <v>2</v>
      </c>
      <c r="G3" s="2"/>
      <c r="H3" s="3"/>
      <c r="I3" s="3"/>
      <c r="J3" s="4"/>
      <c r="K3" s="3"/>
    </row>
    <row r="4" spans="1:11" s="5" customFormat="1" ht="14.25" customHeight="1" x14ac:dyDescent="0.25">
      <c r="B4" s="6" t="s">
        <v>3</v>
      </c>
      <c r="C4" s="7"/>
      <c r="D4" s="7"/>
      <c r="E4" s="7"/>
      <c r="F4" s="7"/>
      <c r="G4" s="2"/>
      <c r="H4" s="3"/>
      <c r="I4" s="3"/>
      <c r="J4" s="4"/>
      <c r="K4" s="3"/>
    </row>
    <row r="5" spans="1:11" s="5" customFormat="1" ht="14.25" customHeight="1" x14ac:dyDescent="0.25">
      <c r="B5" s="6" t="s">
        <v>4</v>
      </c>
      <c r="C5" s="7"/>
      <c r="D5" s="7"/>
      <c r="E5" s="7"/>
      <c r="F5" s="7"/>
      <c r="G5" s="2"/>
      <c r="H5" s="3"/>
      <c r="I5" s="3"/>
      <c r="J5" s="4"/>
      <c r="K5" s="3"/>
    </row>
    <row r="6" spans="1:11" s="5" customFormat="1" ht="14.25" customHeight="1" x14ac:dyDescent="0.25">
      <c r="B6" s="6" t="s">
        <v>5</v>
      </c>
      <c r="C6" s="7"/>
      <c r="D6" s="7"/>
      <c r="E6" s="7"/>
      <c r="F6" s="7"/>
      <c r="G6" s="2"/>
      <c r="H6" s="3"/>
      <c r="I6" s="3"/>
      <c r="J6" s="4"/>
      <c r="K6" s="3"/>
    </row>
    <row r="7" spans="1:11" s="5" customFormat="1" ht="14.25" customHeight="1" x14ac:dyDescent="0.25">
      <c r="B7" s="6" t="s">
        <v>6</v>
      </c>
      <c r="C7" s="7"/>
      <c r="D7" s="7"/>
      <c r="E7" s="7"/>
      <c r="F7" s="7"/>
      <c r="G7" s="2"/>
      <c r="H7" s="3"/>
      <c r="I7" s="3"/>
      <c r="J7" s="4"/>
      <c r="K7" s="3"/>
    </row>
    <row r="8" spans="1:11" ht="21" customHeight="1" x14ac:dyDescent="0.25">
      <c r="D8" s="9"/>
      <c r="E8" s="9"/>
      <c r="F8" s="9"/>
      <c r="G8" s="2"/>
      <c r="H8" s="3"/>
      <c r="I8" s="3"/>
      <c r="J8" s="4"/>
      <c r="K8" s="3"/>
    </row>
    <row r="9" spans="1:11" ht="15.75" x14ac:dyDescent="0.25">
      <c r="A9" s="10" t="s">
        <v>7</v>
      </c>
      <c r="D9" s="11"/>
      <c r="E9" s="12"/>
      <c r="F9" s="9"/>
      <c r="G9" s="2"/>
      <c r="H9" s="3"/>
      <c r="I9" s="3"/>
      <c r="J9" s="4"/>
      <c r="K9" s="3"/>
    </row>
    <row r="10" spans="1:11" ht="15.75" x14ac:dyDescent="0.25">
      <c r="A10" s="10" t="s">
        <v>8</v>
      </c>
      <c r="D10" s="11"/>
      <c r="E10" s="11"/>
      <c r="F10" s="9"/>
      <c r="G10" s="2"/>
      <c r="H10" s="3"/>
      <c r="I10" s="3"/>
      <c r="J10" s="4"/>
      <c r="K10" s="3"/>
    </row>
    <row r="11" spans="1:11" ht="15.75" x14ac:dyDescent="0.25">
      <c r="A11" s="10" t="s">
        <v>9</v>
      </c>
      <c r="D11" s="11"/>
      <c r="E11" s="11"/>
      <c r="F11" s="13"/>
      <c r="G11" s="2"/>
      <c r="H11" s="3"/>
      <c r="I11" s="3"/>
      <c r="J11" s="4"/>
      <c r="K11" s="3"/>
    </row>
    <row r="12" spans="1:11" ht="15.75" x14ac:dyDescent="0.25">
      <c r="A12" s="10" t="s">
        <v>10</v>
      </c>
      <c r="D12" s="14"/>
      <c r="E12" s="11"/>
      <c r="F12" s="15"/>
      <c r="G12" s="16"/>
      <c r="H12" s="3"/>
      <c r="I12" s="3"/>
      <c r="J12" s="4"/>
      <c r="K12" s="3"/>
    </row>
    <row r="13" spans="1:11" s="21" customFormat="1" ht="13.5" x14ac:dyDescent="0.2">
      <c r="A13" s="17" t="s">
        <v>11</v>
      </c>
      <c r="B13" s="18"/>
      <c r="C13" s="17" t="s">
        <v>12</v>
      </c>
      <c r="D13" s="19">
        <v>2024</v>
      </c>
      <c r="E13" s="20"/>
      <c r="F13" s="17" t="s">
        <v>13</v>
      </c>
      <c r="G13" s="2"/>
      <c r="H13" s="3"/>
      <c r="I13" s="3"/>
      <c r="J13" s="4"/>
      <c r="K13" s="3"/>
    </row>
    <row r="14" spans="1:11" s="21" customFormat="1" ht="16.5" x14ac:dyDescent="0.2">
      <c r="A14" s="22"/>
      <c r="B14" s="23"/>
      <c r="C14" s="22"/>
      <c r="D14" s="24" t="s">
        <v>14</v>
      </c>
      <c r="E14" s="25" t="s">
        <v>15</v>
      </c>
      <c r="F14" s="26"/>
      <c r="G14" s="27"/>
      <c r="H14" s="3"/>
      <c r="I14" s="3"/>
      <c r="J14" s="4"/>
      <c r="K14" s="3"/>
    </row>
    <row r="15" spans="1:11" s="21" customFormat="1" ht="15" customHeight="1" x14ac:dyDescent="0.2">
      <c r="A15" s="28" t="s">
        <v>16</v>
      </c>
      <c r="B15" s="29" t="s">
        <v>17</v>
      </c>
      <c r="C15" s="30" t="s">
        <v>18</v>
      </c>
      <c r="D15" s="30" t="s">
        <v>18</v>
      </c>
      <c r="E15" s="30" t="s">
        <v>18</v>
      </c>
      <c r="F15" s="31" t="s">
        <v>18</v>
      </c>
      <c r="G15" s="16"/>
      <c r="H15" s="3"/>
      <c r="I15" s="3"/>
      <c r="J15" s="4"/>
      <c r="K15" s="3"/>
    </row>
    <row r="16" spans="1:11" s="21" customFormat="1" ht="43.5" customHeight="1" x14ac:dyDescent="0.2">
      <c r="A16" s="32" t="s">
        <v>19</v>
      </c>
      <c r="B16" s="33" t="s">
        <v>20</v>
      </c>
      <c r="C16" s="34" t="s">
        <v>21</v>
      </c>
      <c r="D16" s="35">
        <f>D17+D31+D45</f>
        <v>1908776.5526323458</v>
      </c>
      <c r="E16" s="36">
        <v>1819204.5915599999</v>
      </c>
      <c r="F16" s="37" t="s">
        <v>22</v>
      </c>
      <c r="G16" s="38"/>
      <c r="H16" s="39"/>
      <c r="I16" s="40"/>
      <c r="J16" s="41"/>
      <c r="K16" s="3"/>
    </row>
    <row r="17" spans="1:12" s="46" customFormat="1" ht="15.75" customHeight="1" x14ac:dyDescent="0.2">
      <c r="A17" s="32" t="s">
        <v>23</v>
      </c>
      <c r="B17" s="33" t="s">
        <v>24</v>
      </c>
      <c r="C17" s="34" t="s">
        <v>21</v>
      </c>
      <c r="D17" s="35">
        <f>D18+D23+D25</f>
        <v>1294272.9921119367</v>
      </c>
      <c r="E17" s="35">
        <f>E18+E23+E25</f>
        <v>1200942.2440799996</v>
      </c>
      <c r="F17" s="42"/>
      <c r="G17" s="38"/>
      <c r="H17" s="3"/>
      <c r="I17" s="43"/>
      <c r="J17" s="44"/>
      <c r="K17" s="45"/>
      <c r="L17" s="3"/>
    </row>
    <row r="18" spans="1:12" s="21" customFormat="1" ht="18.75" customHeight="1" x14ac:dyDescent="0.2">
      <c r="A18" s="47" t="s">
        <v>25</v>
      </c>
      <c r="B18" s="29" t="s">
        <v>26</v>
      </c>
      <c r="C18" s="30" t="s">
        <v>21</v>
      </c>
      <c r="D18" s="48">
        <f>SUM(D19,D21)</f>
        <v>244342.25648183853</v>
      </c>
      <c r="E18" s="48">
        <f>SUM(E19,E21)</f>
        <v>193470.10400999998</v>
      </c>
      <c r="F18" s="49"/>
      <c r="G18" s="50"/>
      <c r="H18" s="51"/>
      <c r="I18" s="3"/>
      <c r="J18" s="44"/>
      <c r="K18" s="52"/>
    </row>
    <row r="19" spans="1:12" s="21" customFormat="1" ht="73.5" customHeight="1" x14ac:dyDescent="0.2">
      <c r="A19" s="47" t="s">
        <v>27</v>
      </c>
      <c r="B19" s="29" t="s">
        <v>28</v>
      </c>
      <c r="C19" s="30" t="s">
        <v>21</v>
      </c>
      <c r="D19" s="48">
        <v>227357.50816892146</v>
      </c>
      <c r="E19" s="48">
        <v>175378.22675999999</v>
      </c>
      <c r="F19" s="53" t="s">
        <v>29</v>
      </c>
      <c r="G19" s="50"/>
      <c r="H19" s="51"/>
      <c r="I19" s="54"/>
      <c r="J19" s="41"/>
      <c r="K19" s="3"/>
    </row>
    <row r="20" spans="1:12" s="21" customFormat="1" ht="13.5" x14ac:dyDescent="0.2">
      <c r="A20" s="47" t="s">
        <v>30</v>
      </c>
      <c r="B20" s="29" t="s">
        <v>31</v>
      </c>
      <c r="C20" s="30" t="s">
        <v>21</v>
      </c>
      <c r="D20" s="48">
        <v>101428.61408876229</v>
      </c>
      <c r="E20" s="48">
        <v>90147.989150000009</v>
      </c>
      <c r="F20" s="53" t="s">
        <v>32</v>
      </c>
      <c r="G20" s="50"/>
      <c r="H20" s="51"/>
      <c r="I20" s="3"/>
      <c r="J20" s="41"/>
      <c r="K20" s="3"/>
    </row>
    <row r="21" spans="1:12" s="21" customFormat="1" ht="63.75" x14ac:dyDescent="0.2">
      <c r="A21" s="47" t="s">
        <v>33</v>
      </c>
      <c r="B21" s="29" t="s">
        <v>34</v>
      </c>
      <c r="C21" s="30" t="s">
        <v>21</v>
      </c>
      <c r="D21" s="48">
        <v>16984.748312917061</v>
      </c>
      <c r="E21" s="48">
        <v>18091.877250000001</v>
      </c>
      <c r="F21" s="55" t="s">
        <v>35</v>
      </c>
      <c r="G21" s="50"/>
      <c r="H21" s="51"/>
      <c r="I21" s="3"/>
      <c r="J21" s="41"/>
      <c r="K21" s="3"/>
    </row>
    <row r="22" spans="1:12" s="21" customFormat="1" ht="13.5" x14ac:dyDescent="0.2">
      <c r="A22" s="47" t="s">
        <v>36</v>
      </c>
      <c r="B22" s="29" t="s">
        <v>37</v>
      </c>
      <c r="C22" s="30" t="s">
        <v>21</v>
      </c>
      <c r="D22" s="48">
        <v>11839.690097478648</v>
      </c>
      <c r="E22" s="48">
        <v>11975.22898</v>
      </c>
      <c r="F22" s="55"/>
      <c r="G22" s="50"/>
      <c r="H22" s="51"/>
      <c r="I22" s="3"/>
      <c r="J22" s="41"/>
      <c r="K22" s="3"/>
    </row>
    <row r="23" spans="1:12" s="21" customFormat="1" ht="45.75" customHeight="1" x14ac:dyDescent="0.2">
      <c r="A23" s="47" t="s">
        <v>38</v>
      </c>
      <c r="B23" s="29" t="s">
        <v>39</v>
      </c>
      <c r="C23" s="30" t="s">
        <v>21</v>
      </c>
      <c r="D23" s="48">
        <v>814914.52163939911</v>
      </c>
      <c r="E23" s="48">
        <v>763630.65265999991</v>
      </c>
      <c r="F23" s="56" t="s">
        <v>40</v>
      </c>
      <c r="G23" s="50"/>
      <c r="H23" s="51"/>
      <c r="I23" s="57"/>
      <c r="J23" s="41"/>
      <c r="K23" s="3"/>
    </row>
    <row r="24" spans="1:12" s="21" customFormat="1" ht="65.25" customHeight="1" x14ac:dyDescent="0.2">
      <c r="A24" s="47" t="s">
        <v>41</v>
      </c>
      <c r="B24" s="29" t="s">
        <v>37</v>
      </c>
      <c r="C24" s="30" t="s">
        <v>21</v>
      </c>
      <c r="D24" s="48">
        <v>58401.467628707534</v>
      </c>
      <c r="E24" s="48">
        <v>80218.186860000002</v>
      </c>
      <c r="F24" s="55" t="s">
        <v>42</v>
      </c>
      <c r="G24" s="50"/>
      <c r="H24" s="51"/>
      <c r="I24" s="54"/>
      <c r="J24" s="41"/>
      <c r="K24" s="3"/>
    </row>
    <row r="25" spans="1:12" s="21" customFormat="1" ht="13.5" x14ac:dyDescent="0.2">
      <c r="A25" s="47" t="s">
        <v>43</v>
      </c>
      <c r="B25" s="29" t="s">
        <v>44</v>
      </c>
      <c r="C25" s="30" t="s">
        <v>21</v>
      </c>
      <c r="D25" s="48">
        <f>D26+D28</f>
        <v>235016.21399069915</v>
      </c>
      <c r="E25" s="48">
        <f>E26+E28</f>
        <v>243841.48740999971</v>
      </c>
      <c r="F25" s="58"/>
      <c r="G25" s="50"/>
      <c r="H25" s="51"/>
      <c r="I25" s="3"/>
      <c r="J25" s="41"/>
      <c r="K25" s="3"/>
    </row>
    <row r="26" spans="1:12" s="21" customFormat="1" ht="40.5" customHeight="1" x14ac:dyDescent="0.2">
      <c r="A26" s="47" t="s">
        <v>45</v>
      </c>
      <c r="B26" s="29" t="s">
        <v>46</v>
      </c>
      <c r="C26" s="30" t="s">
        <v>21</v>
      </c>
      <c r="D26" s="48">
        <v>27613.939189328827</v>
      </c>
      <c r="E26" s="48">
        <v>40663.873370000001</v>
      </c>
      <c r="F26" s="58" t="s">
        <v>47</v>
      </c>
      <c r="G26" s="50"/>
      <c r="H26" s="51"/>
      <c r="I26" s="3"/>
      <c r="J26" s="41"/>
      <c r="K26" s="3"/>
    </row>
    <row r="27" spans="1:12" s="21" customFormat="1" ht="15" customHeight="1" x14ac:dyDescent="0.2">
      <c r="A27" s="47" t="s">
        <v>48</v>
      </c>
      <c r="B27" s="29" t="s">
        <v>49</v>
      </c>
      <c r="C27" s="30" t="s">
        <v>21</v>
      </c>
      <c r="D27" s="48"/>
      <c r="E27" s="48"/>
      <c r="F27" s="58"/>
      <c r="G27" s="50"/>
      <c r="H27" s="51"/>
      <c r="I27" s="3"/>
      <c r="J27" s="41"/>
      <c r="K27" s="3"/>
    </row>
    <row r="28" spans="1:12" s="21" customFormat="1" ht="13.5" x14ac:dyDescent="0.2">
      <c r="A28" s="47" t="s">
        <v>50</v>
      </c>
      <c r="B28" s="29" t="s">
        <v>51</v>
      </c>
      <c r="C28" s="30" t="s">
        <v>21</v>
      </c>
      <c r="D28" s="48">
        <v>207402.27480137034</v>
      </c>
      <c r="E28" s="48">
        <v>203177.61403999972</v>
      </c>
      <c r="F28" s="58" t="s">
        <v>52</v>
      </c>
      <c r="G28" s="50"/>
      <c r="H28" s="51"/>
      <c r="I28" s="3"/>
      <c r="J28" s="41"/>
      <c r="K28" s="3"/>
    </row>
    <row r="29" spans="1:12" s="21" customFormat="1" ht="36.75" customHeight="1" x14ac:dyDescent="0.2">
      <c r="A29" s="47" t="s">
        <v>53</v>
      </c>
      <c r="B29" s="29" t="s">
        <v>54</v>
      </c>
      <c r="C29" s="30" t="s">
        <v>21</v>
      </c>
      <c r="D29" s="48">
        <v>0</v>
      </c>
      <c r="E29" s="48">
        <v>0</v>
      </c>
      <c r="F29" s="58"/>
      <c r="G29" s="50"/>
      <c r="H29" s="51"/>
      <c r="I29" s="3"/>
      <c r="J29" s="41"/>
      <c r="K29" s="3"/>
    </row>
    <row r="30" spans="1:12" s="21" customFormat="1" ht="16.5" customHeight="1" x14ac:dyDescent="0.2">
      <c r="A30" s="47" t="s">
        <v>55</v>
      </c>
      <c r="B30" s="29" t="s">
        <v>56</v>
      </c>
      <c r="C30" s="30" t="s">
        <v>21</v>
      </c>
      <c r="D30" s="48"/>
      <c r="E30" s="48"/>
      <c r="F30" s="58"/>
      <c r="G30" s="50"/>
      <c r="H30" s="51"/>
      <c r="I30" s="3"/>
      <c r="J30" s="41"/>
      <c r="K30" s="3"/>
    </row>
    <row r="31" spans="1:12" s="46" customFormat="1" ht="21.75" customHeight="1" x14ac:dyDescent="0.2">
      <c r="A31" s="32" t="s">
        <v>57</v>
      </c>
      <c r="B31" s="33" t="s">
        <v>58</v>
      </c>
      <c r="C31" s="34" t="s">
        <v>21</v>
      </c>
      <c r="D31" s="36">
        <f>SUM(D32:D41)+D43+D44</f>
        <v>614503.56052040902</v>
      </c>
      <c r="E31" s="36">
        <f>SUM(E32:E41)+E43+E44</f>
        <v>805564.69118619827</v>
      </c>
      <c r="F31" s="42"/>
      <c r="G31" s="50"/>
      <c r="H31" s="51"/>
      <c r="I31" s="59"/>
      <c r="J31" s="41"/>
      <c r="K31" s="60"/>
    </row>
    <row r="32" spans="1:12" s="21" customFormat="1" ht="25.5" x14ac:dyDescent="0.2">
      <c r="A32" s="47" t="s">
        <v>59</v>
      </c>
      <c r="B32" s="29" t="s">
        <v>254</v>
      </c>
      <c r="C32" s="30" t="s">
        <v>21</v>
      </c>
      <c r="D32" s="48">
        <v>327447.95289935998</v>
      </c>
      <c r="E32" s="48">
        <v>297768.67148999998</v>
      </c>
      <c r="F32" s="58" t="s">
        <v>60</v>
      </c>
      <c r="G32" s="50"/>
      <c r="H32" s="51"/>
      <c r="I32" s="61"/>
      <c r="J32" s="41"/>
      <c r="K32" s="3"/>
    </row>
    <row r="33" spans="1:14" s="21" customFormat="1" ht="36" customHeight="1" x14ac:dyDescent="0.2">
      <c r="A33" s="47" t="s">
        <v>61</v>
      </c>
      <c r="B33" s="29" t="s">
        <v>62</v>
      </c>
      <c r="C33" s="30" t="s">
        <v>21</v>
      </c>
      <c r="D33" s="48">
        <v>0</v>
      </c>
      <c r="E33" s="48">
        <v>0</v>
      </c>
      <c r="F33" s="58"/>
      <c r="G33" s="50"/>
      <c r="H33" s="51"/>
      <c r="I33" s="3"/>
      <c r="J33" s="41"/>
      <c r="K33" s="3"/>
    </row>
    <row r="34" spans="1:14" s="21" customFormat="1" ht="160.5" customHeight="1" x14ac:dyDescent="0.2">
      <c r="A34" s="47" t="s">
        <v>63</v>
      </c>
      <c r="B34" s="29" t="s">
        <v>64</v>
      </c>
      <c r="C34" s="30" t="s">
        <v>21</v>
      </c>
      <c r="D34" s="48">
        <v>3872.29</v>
      </c>
      <c r="E34" s="48">
        <v>5579.3668300000008</v>
      </c>
      <c r="F34" s="62" t="s">
        <v>65</v>
      </c>
      <c r="G34" s="50"/>
      <c r="H34" s="51"/>
      <c r="I34" s="63"/>
      <c r="J34" s="41"/>
      <c r="K34" s="3"/>
    </row>
    <row r="35" spans="1:14" s="21" customFormat="1" ht="60.75" customHeight="1" x14ac:dyDescent="0.2">
      <c r="A35" s="47" t="s">
        <v>66</v>
      </c>
      <c r="B35" s="29" t="s">
        <v>67</v>
      </c>
      <c r="C35" s="30" t="s">
        <v>21</v>
      </c>
      <c r="D35" s="48">
        <v>247734.01457837733</v>
      </c>
      <c r="E35" s="48">
        <v>231371.99318999998</v>
      </c>
      <c r="F35" s="58" t="s">
        <v>68</v>
      </c>
      <c r="G35" s="50"/>
      <c r="H35" s="51"/>
      <c r="I35" s="64"/>
      <c r="J35" s="41"/>
      <c r="K35" s="3"/>
    </row>
    <row r="36" spans="1:14" s="21" customFormat="1" ht="45" customHeight="1" x14ac:dyDescent="0.2">
      <c r="A36" s="47" t="s">
        <v>69</v>
      </c>
      <c r="B36" s="29" t="s">
        <v>70</v>
      </c>
      <c r="C36" s="30" t="s">
        <v>21</v>
      </c>
      <c r="D36" s="48">
        <v>0</v>
      </c>
      <c r="E36" s="48">
        <v>0</v>
      </c>
      <c r="F36" s="58"/>
      <c r="G36" s="50"/>
      <c r="H36" s="51"/>
      <c r="I36" s="3"/>
      <c r="J36" s="41"/>
      <c r="K36" s="3"/>
    </row>
    <row r="37" spans="1:14" s="21" customFormat="1" ht="78.75" customHeight="1" x14ac:dyDescent="0.2">
      <c r="A37" s="47" t="s">
        <v>71</v>
      </c>
      <c r="B37" s="29" t="s">
        <v>72</v>
      </c>
      <c r="C37" s="30" t="s">
        <v>21</v>
      </c>
      <c r="D37" s="48">
        <v>0</v>
      </c>
      <c r="E37" s="48">
        <v>75599.887319999965</v>
      </c>
      <c r="F37" s="58" t="s">
        <v>73</v>
      </c>
      <c r="G37" s="50"/>
      <c r="H37" s="51"/>
      <c r="I37" s="65"/>
      <c r="J37" s="66"/>
      <c r="K37" s="3"/>
    </row>
    <row r="38" spans="1:14" s="21" customFormat="1" ht="15" customHeight="1" x14ac:dyDescent="0.2">
      <c r="A38" s="47" t="s">
        <v>74</v>
      </c>
      <c r="B38" s="29" t="s">
        <v>75</v>
      </c>
      <c r="C38" s="30" t="s">
        <v>21</v>
      </c>
      <c r="D38" s="48">
        <v>0</v>
      </c>
      <c r="E38" s="48">
        <v>0</v>
      </c>
      <c r="F38" s="67"/>
      <c r="G38" s="50"/>
      <c r="H38" s="51"/>
      <c r="I38" s="68"/>
      <c r="J38" s="69"/>
      <c r="K38" s="3"/>
    </row>
    <row r="39" spans="1:14" s="21" customFormat="1" ht="81" customHeight="1" x14ac:dyDescent="0.2">
      <c r="A39" s="47" t="s">
        <v>76</v>
      </c>
      <c r="B39" s="29" t="s">
        <v>77</v>
      </c>
      <c r="C39" s="30" t="s">
        <v>21</v>
      </c>
      <c r="D39" s="48">
        <v>579.64</v>
      </c>
      <c r="E39" s="48">
        <v>3222.2118725867622</v>
      </c>
      <c r="F39" s="58" t="s">
        <v>78</v>
      </c>
      <c r="G39" s="50"/>
      <c r="H39" s="51"/>
      <c r="I39" s="68"/>
      <c r="J39" s="69"/>
      <c r="K39" s="3"/>
    </row>
    <row r="40" spans="1:14" s="21" customFormat="1" ht="65.25" customHeight="1" x14ac:dyDescent="0.2">
      <c r="A40" s="47" t="s">
        <v>79</v>
      </c>
      <c r="B40" s="29" t="s">
        <v>80</v>
      </c>
      <c r="C40" s="30" t="s">
        <v>21</v>
      </c>
      <c r="D40" s="48">
        <v>27860.888870926996</v>
      </c>
      <c r="E40" s="48">
        <v>7102.1240399999997</v>
      </c>
      <c r="F40" s="58" t="s">
        <v>81</v>
      </c>
      <c r="G40" s="50"/>
      <c r="H40" s="51"/>
      <c r="I40" s="70"/>
      <c r="J40" s="69"/>
      <c r="K40" s="3"/>
    </row>
    <row r="41" spans="1:14" s="21" customFormat="1" ht="123" customHeight="1" x14ac:dyDescent="0.2">
      <c r="A41" s="47" t="s">
        <v>82</v>
      </c>
      <c r="B41" s="29" t="s">
        <v>83</v>
      </c>
      <c r="C41" s="30" t="s">
        <v>21</v>
      </c>
      <c r="D41" s="48">
        <v>4305.1521899999998</v>
      </c>
      <c r="E41" s="48">
        <v>108092.05819361153</v>
      </c>
      <c r="F41" s="58" t="s">
        <v>84</v>
      </c>
      <c r="G41" s="50"/>
      <c r="H41" s="51"/>
      <c r="I41" s="54"/>
      <c r="J41" s="41"/>
      <c r="K41" s="3"/>
    </row>
    <row r="42" spans="1:14" s="21" customFormat="1" ht="13.5" x14ac:dyDescent="0.2">
      <c r="A42" s="47" t="s">
        <v>85</v>
      </c>
      <c r="B42" s="29" t="s">
        <v>86</v>
      </c>
      <c r="C42" s="30" t="s">
        <v>87</v>
      </c>
      <c r="D42" s="48">
        <v>422</v>
      </c>
      <c r="E42" s="48">
        <v>559</v>
      </c>
      <c r="F42" s="71"/>
      <c r="G42" s="72"/>
      <c r="H42" s="73"/>
      <c r="J42" s="74"/>
    </row>
    <row r="43" spans="1:14" s="21" customFormat="1" ht="63.75" customHeight="1" x14ac:dyDescent="0.2">
      <c r="A43" s="47" t="s">
        <v>88</v>
      </c>
      <c r="B43" s="75" t="s">
        <v>89</v>
      </c>
      <c r="C43" s="30" t="s">
        <v>21</v>
      </c>
      <c r="D43" s="48">
        <v>0</v>
      </c>
      <c r="E43" s="76">
        <v>0</v>
      </c>
      <c r="F43" s="67"/>
      <c r="G43" s="72"/>
      <c r="H43" s="73"/>
      <c r="J43" s="74"/>
    </row>
    <row r="44" spans="1:14" s="21" customFormat="1" ht="17.25" customHeight="1" x14ac:dyDescent="0.2">
      <c r="A44" s="47" t="s">
        <v>90</v>
      </c>
      <c r="B44" s="29" t="s">
        <v>91</v>
      </c>
      <c r="C44" s="30" t="s">
        <v>21</v>
      </c>
      <c r="D44" s="48">
        <f>'Расшифровка прочих расходов'!D32</f>
        <v>2703.6219817446295</v>
      </c>
      <c r="E44" s="76">
        <f>'Расшифровка прочих расходов'!E32</f>
        <v>76828.378249999907</v>
      </c>
      <c r="F44" s="67" t="s">
        <v>92</v>
      </c>
      <c r="G44" s="72"/>
      <c r="H44" s="73"/>
      <c r="J44" s="74"/>
    </row>
    <row r="45" spans="1:14" s="21" customFormat="1" ht="72" customHeight="1" x14ac:dyDescent="0.2">
      <c r="A45" s="47" t="s">
        <v>93</v>
      </c>
      <c r="B45" s="29" t="s">
        <v>94</v>
      </c>
      <c r="C45" s="30" t="s">
        <v>21</v>
      </c>
      <c r="D45" s="48">
        <v>0</v>
      </c>
      <c r="E45" s="48">
        <f>E16-E17-E31</f>
        <v>-187302.34370619804</v>
      </c>
      <c r="F45" s="55" t="s">
        <v>95</v>
      </c>
      <c r="G45" s="72"/>
      <c r="H45" s="77"/>
      <c r="I45" s="78"/>
      <c r="J45" s="79"/>
      <c r="K45" s="80"/>
      <c r="L45" s="80"/>
    </row>
    <row r="46" spans="1:14" s="21" customFormat="1" ht="30" customHeight="1" x14ac:dyDescent="0.2">
      <c r="A46" s="199" t="s">
        <v>96</v>
      </c>
      <c r="B46" s="200" t="s">
        <v>97</v>
      </c>
      <c r="C46" s="201" t="s">
        <v>21</v>
      </c>
      <c r="D46" s="202">
        <f>D20+D24+D22</f>
        <v>171669.77181494847</v>
      </c>
      <c r="E46" s="202">
        <f>E20+E24+E22</f>
        <v>182341.40499000001</v>
      </c>
      <c r="F46" s="203"/>
      <c r="G46" s="81"/>
      <c r="H46" s="77"/>
      <c r="I46" s="78"/>
      <c r="J46" s="82"/>
      <c r="L46" s="74"/>
      <c r="N46" s="83"/>
    </row>
    <row r="47" spans="1:14" s="21" customFormat="1" ht="67.5" customHeight="1" x14ac:dyDescent="0.2">
      <c r="A47" s="32" t="s">
        <v>98</v>
      </c>
      <c r="B47" s="33" t="s">
        <v>99</v>
      </c>
      <c r="C47" s="34" t="s">
        <v>21</v>
      </c>
      <c r="D47" s="35">
        <v>484168.63915714342</v>
      </c>
      <c r="E47" s="35">
        <v>599669.68619000004</v>
      </c>
      <c r="F47" s="37" t="s">
        <v>100</v>
      </c>
      <c r="G47" s="85"/>
      <c r="H47" s="86"/>
      <c r="I47" s="87"/>
      <c r="J47" s="88"/>
      <c r="L47" s="89"/>
      <c r="M47" s="90"/>
    </row>
    <row r="48" spans="1:14" s="21" customFormat="1" ht="93" customHeight="1" x14ac:dyDescent="0.2">
      <c r="A48" s="47" t="s">
        <v>23</v>
      </c>
      <c r="B48" s="29" t="s">
        <v>101</v>
      </c>
      <c r="C48" s="91" t="s">
        <v>102</v>
      </c>
      <c r="D48" s="76">
        <v>129.45840000000001</v>
      </c>
      <c r="E48" s="76">
        <v>206.920177</v>
      </c>
      <c r="F48" s="58" t="s">
        <v>103</v>
      </c>
      <c r="G48" s="92"/>
    </row>
    <row r="49" spans="1:12" s="21" customFormat="1" ht="72" customHeight="1" x14ac:dyDescent="0.2">
      <c r="A49" s="47" t="s">
        <v>57</v>
      </c>
      <c r="B49" s="29" t="s">
        <v>104</v>
      </c>
      <c r="C49" s="30" t="s">
        <v>105</v>
      </c>
      <c r="D49" s="76">
        <f>D47/D48</f>
        <v>3739.9553768403084</v>
      </c>
      <c r="E49" s="76">
        <f>E47/E48</f>
        <v>2898.0725557276132</v>
      </c>
      <c r="F49" s="58" t="s">
        <v>106</v>
      </c>
      <c r="G49" s="93"/>
      <c r="H49" s="94"/>
      <c r="L49" s="95"/>
    </row>
    <row r="50" spans="1:12" s="21" customFormat="1" ht="46.5" customHeight="1" x14ac:dyDescent="0.2">
      <c r="A50" s="32" t="s">
        <v>107</v>
      </c>
      <c r="B50" s="33" t="s">
        <v>108</v>
      </c>
      <c r="C50" s="34" t="s">
        <v>18</v>
      </c>
      <c r="D50" s="35" t="s">
        <v>18</v>
      </c>
      <c r="E50" s="35" t="s">
        <v>18</v>
      </c>
      <c r="F50" s="198" t="s">
        <v>18</v>
      </c>
      <c r="G50" s="96"/>
      <c r="J50" s="74"/>
    </row>
    <row r="51" spans="1:12" s="21" customFormat="1" ht="20.25" customHeight="1" x14ac:dyDescent="0.2">
      <c r="A51" s="47" t="s">
        <v>19</v>
      </c>
      <c r="B51" s="29" t="s">
        <v>109</v>
      </c>
      <c r="C51" s="30" t="s">
        <v>110</v>
      </c>
      <c r="D51" s="76"/>
      <c r="E51" s="97">
        <v>83601</v>
      </c>
      <c r="F51" s="58"/>
      <c r="G51" s="98"/>
      <c r="J51" s="74"/>
    </row>
    <row r="52" spans="1:12" s="21" customFormat="1" ht="18" customHeight="1" x14ac:dyDescent="0.2">
      <c r="A52" s="47" t="s">
        <v>111</v>
      </c>
      <c r="B52" s="29" t="s">
        <v>112</v>
      </c>
      <c r="C52" s="30" t="s">
        <v>113</v>
      </c>
      <c r="D52" s="99" t="s">
        <v>18</v>
      </c>
      <c r="E52" s="84">
        <f>SUM(E53:E56)</f>
        <v>1661.3</v>
      </c>
      <c r="F52" s="100" t="s">
        <v>114</v>
      </c>
      <c r="G52" s="98"/>
      <c r="J52" s="74"/>
    </row>
    <row r="53" spans="1:12" s="21" customFormat="1" ht="23.25" customHeight="1" x14ac:dyDescent="0.2">
      <c r="A53" s="47" t="s">
        <v>115</v>
      </c>
      <c r="B53" s="67" t="s">
        <v>116</v>
      </c>
      <c r="C53" s="30" t="s">
        <v>113</v>
      </c>
      <c r="D53" s="99" t="s">
        <v>18</v>
      </c>
      <c r="E53" s="76">
        <v>1036.5</v>
      </c>
      <c r="F53" s="58"/>
      <c r="G53" s="96"/>
      <c r="J53" s="74"/>
    </row>
    <row r="54" spans="1:12" s="21" customFormat="1" ht="25.5" customHeight="1" x14ac:dyDescent="0.2">
      <c r="A54" s="47" t="s">
        <v>117</v>
      </c>
      <c r="B54" s="67" t="s">
        <v>118</v>
      </c>
      <c r="C54" s="30" t="s">
        <v>113</v>
      </c>
      <c r="D54" s="99" t="s">
        <v>18</v>
      </c>
      <c r="E54" s="76">
        <v>200.5</v>
      </c>
      <c r="F54" s="58"/>
      <c r="G54" s="96"/>
      <c r="J54" s="74"/>
    </row>
    <row r="55" spans="1:12" s="21" customFormat="1" ht="27" customHeight="1" x14ac:dyDescent="0.2">
      <c r="A55" s="47" t="s">
        <v>119</v>
      </c>
      <c r="B55" s="67" t="s">
        <v>120</v>
      </c>
      <c r="C55" s="30" t="s">
        <v>113</v>
      </c>
      <c r="D55" s="99" t="s">
        <v>18</v>
      </c>
      <c r="E55" s="76">
        <v>424.3</v>
      </c>
      <c r="F55" s="58"/>
      <c r="G55" s="96"/>
      <c r="J55" s="74"/>
    </row>
    <row r="56" spans="1:12" s="21" customFormat="1" ht="25.5" customHeight="1" x14ac:dyDescent="0.2">
      <c r="A56" s="47" t="s">
        <v>121</v>
      </c>
      <c r="B56" s="67" t="s">
        <v>122</v>
      </c>
      <c r="C56" s="30" t="s">
        <v>113</v>
      </c>
      <c r="D56" s="99" t="s">
        <v>18</v>
      </c>
      <c r="E56" s="48">
        <v>0</v>
      </c>
      <c r="F56" s="58"/>
      <c r="G56" s="96"/>
      <c r="J56" s="74"/>
    </row>
    <row r="57" spans="1:12" s="21" customFormat="1" ht="22.5" customHeight="1" x14ac:dyDescent="0.2">
      <c r="A57" s="47" t="s">
        <v>123</v>
      </c>
      <c r="B57" s="29" t="s">
        <v>124</v>
      </c>
      <c r="C57" s="30" t="s">
        <v>125</v>
      </c>
      <c r="D57" s="84">
        <f>SUM(D58:D61)</f>
        <v>26920.182099999998</v>
      </c>
      <c r="E57" s="84">
        <f>SUM(E58:E61)</f>
        <v>26996.753040000003</v>
      </c>
      <c r="F57" s="100" t="s">
        <v>126</v>
      </c>
      <c r="G57" s="101"/>
      <c r="J57" s="74"/>
    </row>
    <row r="58" spans="1:12" s="21" customFormat="1" ht="24" customHeight="1" x14ac:dyDescent="0.2">
      <c r="A58" s="47" t="s">
        <v>127</v>
      </c>
      <c r="B58" s="67" t="s">
        <v>128</v>
      </c>
      <c r="C58" s="30" t="s">
        <v>125</v>
      </c>
      <c r="D58" s="76">
        <v>2951.0140000000006</v>
      </c>
      <c r="E58" s="76">
        <v>2950.1881699999999</v>
      </c>
      <c r="F58" s="58"/>
      <c r="G58" s="96"/>
      <c r="J58" s="74"/>
    </row>
    <row r="59" spans="1:12" s="21" customFormat="1" ht="24" customHeight="1" x14ac:dyDescent="0.2">
      <c r="A59" s="47" t="s">
        <v>129</v>
      </c>
      <c r="B59" s="67" t="s">
        <v>130</v>
      </c>
      <c r="C59" s="30" t="s">
        <v>125</v>
      </c>
      <c r="D59" s="76">
        <v>2446.2870000000003</v>
      </c>
      <c r="E59" s="76">
        <v>2427.5125400000002</v>
      </c>
      <c r="F59" s="58"/>
      <c r="G59" s="96"/>
      <c r="J59" s="74"/>
    </row>
    <row r="60" spans="1:12" s="21" customFormat="1" ht="24" customHeight="1" x14ac:dyDescent="0.2">
      <c r="A60" s="47" t="s">
        <v>131</v>
      </c>
      <c r="B60" s="67" t="s">
        <v>132</v>
      </c>
      <c r="C60" s="30" t="s">
        <v>125</v>
      </c>
      <c r="D60" s="76">
        <f>17371.1185-D59</f>
        <v>14924.8315</v>
      </c>
      <c r="E60" s="76">
        <f>17454.46627-E59</f>
        <v>15026.953730000001</v>
      </c>
      <c r="F60" s="58"/>
      <c r="G60" s="96"/>
      <c r="J60" s="74"/>
    </row>
    <row r="61" spans="1:12" s="21" customFormat="1" ht="24" customHeight="1" x14ac:dyDescent="0.2">
      <c r="A61" s="47" t="s">
        <v>133</v>
      </c>
      <c r="B61" s="67" t="s">
        <v>134</v>
      </c>
      <c r="C61" s="30" t="s">
        <v>125</v>
      </c>
      <c r="D61" s="76">
        <v>6598.0496000000003</v>
      </c>
      <c r="E61" s="76">
        <v>6592.0986000000003</v>
      </c>
      <c r="F61" s="58"/>
      <c r="G61" s="96"/>
      <c r="J61" s="74"/>
    </row>
    <row r="62" spans="1:12" s="21" customFormat="1" ht="15.75" customHeight="1" x14ac:dyDescent="0.2">
      <c r="A62" s="47" t="s">
        <v>135</v>
      </c>
      <c r="B62" s="29" t="s">
        <v>136</v>
      </c>
      <c r="C62" s="30" t="s">
        <v>125</v>
      </c>
      <c r="D62" s="84">
        <f>SUM(D63:D66)</f>
        <v>29722.5769</v>
      </c>
      <c r="E62" s="84">
        <f>SUM(E63:E66)</f>
        <v>29742.9385</v>
      </c>
      <c r="F62" s="100" t="s">
        <v>126</v>
      </c>
      <c r="G62" s="96"/>
      <c r="J62" s="74"/>
    </row>
    <row r="63" spans="1:12" s="21" customFormat="1" ht="25.5" x14ac:dyDescent="0.2">
      <c r="A63" s="47" t="s">
        <v>137</v>
      </c>
      <c r="B63" s="67" t="s">
        <v>138</v>
      </c>
      <c r="C63" s="30" t="s">
        <v>125</v>
      </c>
      <c r="D63" s="76">
        <v>7815.3</v>
      </c>
      <c r="E63" s="76">
        <v>7806.9</v>
      </c>
      <c r="F63" s="58"/>
      <c r="G63" s="96"/>
      <c r="J63" s="74"/>
    </row>
    <row r="64" spans="1:12" s="21" customFormat="1" ht="25.5" x14ac:dyDescent="0.2">
      <c r="A64" s="47" t="s">
        <v>139</v>
      </c>
      <c r="B64" s="67" t="s">
        <v>140</v>
      </c>
      <c r="C64" s="30" t="s">
        <v>125</v>
      </c>
      <c r="D64" s="76">
        <v>6907.3000000000011</v>
      </c>
      <c r="E64" s="76">
        <v>6907.3000000000011</v>
      </c>
      <c r="F64" s="58"/>
      <c r="G64" s="96"/>
      <c r="J64" s="74"/>
    </row>
    <row r="65" spans="1:11" s="21" customFormat="1" ht="25.5" x14ac:dyDescent="0.2">
      <c r="A65" s="47" t="s">
        <v>141</v>
      </c>
      <c r="B65" s="67" t="s">
        <v>142</v>
      </c>
      <c r="C65" s="30" t="s">
        <v>125</v>
      </c>
      <c r="D65" s="76">
        <v>14999.9769</v>
      </c>
      <c r="E65" s="76">
        <v>15028.738499999999</v>
      </c>
      <c r="F65" s="58"/>
      <c r="G65" s="102"/>
      <c r="H65" s="103"/>
      <c r="J65" s="74"/>
    </row>
    <row r="66" spans="1:11" s="21" customFormat="1" ht="25.5" x14ac:dyDescent="0.2">
      <c r="A66" s="47" t="s">
        <v>143</v>
      </c>
      <c r="B66" s="67" t="s">
        <v>144</v>
      </c>
      <c r="C66" s="30" t="s">
        <v>125</v>
      </c>
      <c r="D66" s="76">
        <v>0</v>
      </c>
      <c r="E66" s="76">
        <v>0</v>
      </c>
      <c r="F66" s="58"/>
      <c r="G66" s="102"/>
      <c r="J66" s="74"/>
    </row>
    <row r="67" spans="1:11" s="21" customFormat="1" ht="21" customHeight="1" x14ac:dyDescent="0.2">
      <c r="A67" s="47" t="s">
        <v>145</v>
      </c>
      <c r="B67" s="29" t="s">
        <v>146</v>
      </c>
      <c r="C67" s="30" t="s">
        <v>147</v>
      </c>
      <c r="D67" s="84">
        <f>SUM(D68:D71)</f>
        <v>20639.8508</v>
      </c>
      <c r="E67" s="84">
        <f>SUM(E68:E71)</f>
        <v>20722.916000000001</v>
      </c>
      <c r="F67" s="100" t="s">
        <v>126</v>
      </c>
      <c r="G67" s="92"/>
      <c r="H67" s="104"/>
      <c r="I67" s="104"/>
      <c r="J67" s="104"/>
    </row>
    <row r="68" spans="1:11" s="21" customFormat="1" ht="15" customHeight="1" x14ac:dyDescent="0.2">
      <c r="A68" s="47" t="s">
        <v>148</v>
      </c>
      <c r="B68" s="67" t="s">
        <v>149</v>
      </c>
      <c r="C68" s="30" t="s">
        <v>147</v>
      </c>
      <c r="D68" s="76">
        <v>2190.5100000000007</v>
      </c>
      <c r="E68" s="76">
        <v>2190.5010000000002</v>
      </c>
      <c r="F68" s="105"/>
      <c r="G68" s="92"/>
      <c r="H68" s="104"/>
      <c r="I68" s="104"/>
      <c r="J68" s="104"/>
      <c r="K68" s="106"/>
    </row>
    <row r="69" spans="1:11" s="21" customFormat="1" ht="15" customHeight="1" x14ac:dyDescent="0.2">
      <c r="A69" s="47" t="s">
        <v>150</v>
      </c>
      <c r="B69" s="67" t="s">
        <v>151</v>
      </c>
      <c r="C69" s="30" t="s">
        <v>147</v>
      </c>
      <c r="D69" s="76">
        <v>1915.8300000000004</v>
      </c>
      <c r="E69" s="76">
        <v>1909.8300000000002</v>
      </c>
      <c r="F69" s="105"/>
      <c r="G69" s="92"/>
      <c r="H69" s="104"/>
      <c r="I69" s="104"/>
      <c r="J69" s="104"/>
      <c r="K69" s="106"/>
    </row>
    <row r="70" spans="1:11" s="21" customFormat="1" ht="15" customHeight="1" x14ac:dyDescent="0.2">
      <c r="A70" s="47" t="s">
        <v>152</v>
      </c>
      <c r="B70" s="67" t="s">
        <v>153</v>
      </c>
      <c r="C70" s="30" t="s">
        <v>147</v>
      </c>
      <c r="D70" s="76">
        <f>14609.8177-D69</f>
        <v>12693.9877</v>
      </c>
      <c r="E70" s="76">
        <f>14696.893-E69</f>
        <v>12787.063</v>
      </c>
      <c r="F70" s="105"/>
      <c r="G70" s="92"/>
      <c r="H70" s="104"/>
      <c r="I70" s="104"/>
      <c r="J70" s="104"/>
      <c r="K70" s="106"/>
    </row>
    <row r="71" spans="1:11" s="21" customFormat="1" ht="15" customHeight="1" x14ac:dyDescent="0.2">
      <c r="A71" s="47" t="s">
        <v>154</v>
      </c>
      <c r="B71" s="67" t="s">
        <v>155</v>
      </c>
      <c r="C71" s="30" t="s">
        <v>147</v>
      </c>
      <c r="D71" s="76">
        <v>3839.5230999999999</v>
      </c>
      <c r="E71" s="76">
        <v>3835.5219999999999</v>
      </c>
      <c r="F71" s="105"/>
      <c r="G71" s="92"/>
      <c r="H71" s="104"/>
      <c r="I71" s="104"/>
      <c r="J71" s="104"/>
      <c r="K71" s="106"/>
    </row>
    <row r="72" spans="1:11" s="21" customFormat="1" ht="15" customHeight="1" x14ac:dyDescent="0.2">
      <c r="A72" s="47" t="s">
        <v>156</v>
      </c>
      <c r="B72" s="29" t="s">
        <v>157</v>
      </c>
      <c r="C72" s="30" t="s">
        <v>158</v>
      </c>
      <c r="D72" s="107">
        <f>(100.29+100.92)/D67</f>
        <v>9.7486169812816669E-3</v>
      </c>
      <c r="E72" s="107">
        <f>(102.039+100.961)/E67</f>
        <v>9.7959186824865766E-3</v>
      </c>
      <c r="F72" s="108"/>
      <c r="G72" s="109"/>
      <c r="H72" s="74"/>
      <c r="I72" s="74"/>
      <c r="J72" s="74"/>
    </row>
    <row r="73" spans="1:11" s="21" customFormat="1" ht="23.25" customHeight="1" x14ac:dyDescent="0.2">
      <c r="A73" s="47" t="s">
        <v>159</v>
      </c>
      <c r="B73" s="29" t="s">
        <v>160</v>
      </c>
      <c r="C73" s="30" t="s">
        <v>21</v>
      </c>
      <c r="D73" s="76">
        <f>стр.1_3!D74</f>
        <v>103475.39089000001</v>
      </c>
      <c r="E73" s="76">
        <f>стр.1_3!E74</f>
        <v>103062.45900999998</v>
      </c>
      <c r="F73" s="110"/>
      <c r="G73" s="111"/>
      <c r="H73" s="74"/>
      <c r="I73" s="74"/>
      <c r="J73" s="74"/>
    </row>
    <row r="74" spans="1:11" s="21" customFormat="1" ht="18" customHeight="1" x14ac:dyDescent="0.2">
      <c r="A74" s="47" t="s">
        <v>161</v>
      </c>
      <c r="B74" s="29" t="s">
        <v>162</v>
      </c>
      <c r="C74" s="30" t="s">
        <v>21</v>
      </c>
      <c r="D74" s="112">
        <v>103475.39089000001</v>
      </c>
      <c r="E74" s="112">
        <v>103062.45900999998</v>
      </c>
      <c r="F74" s="110"/>
      <c r="G74" s="98"/>
      <c r="H74" s="113"/>
      <c r="J74" s="74"/>
    </row>
    <row r="75" spans="1:11" s="21" customFormat="1" ht="37.5" customHeight="1" x14ac:dyDescent="0.2">
      <c r="A75" s="47" t="s">
        <v>163</v>
      </c>
      <c r="B75" s="29" t="s">
        <v>164</v>
      </c>
      <c r="C75" s="30" t="s">
        <v>158</v>
      </c>
      <c r="D75" s="114">
        <v>0.16919999999999999</v>
      </c>
      <c r="E75" s="76" t="s">
        <v>18</v>
      </c>
      <c r="F75" s="115" t="s">
        <v>165</v>
      </c>
      <c r="G75" s="96"/>
      <c r="J75" s="74"/>
    </row>
    <row r="76" spans="1:11" ht="3.75" customHeight="1" x14ac:dyDescent="0.25">
      <c r="D76" s="116"/>
    </row>
    <row r="77" spans="1:11" s="3" customFormat="1" ht="12" x14ac:dyDescent="0.2">
      <c r="A77" s="3" t="s">
        <v>166</v>
      </c>
      <c r="G77" s="2"/>
      <c r="J77" s="4"/>
    </row>
    <row r="78" spans="1:11" s="3" customFormat="1" ht="25.5" customHeight="1" x14ac:dyDescent="0.2">
      <c r="A78" s="119" t="s">
        <v>167</v>
      </c>
      <c r="B78" s="120"/>
      <c r="C78" s="120"/>
      <c r="D78" s="120"/>
      <c r="E78" s="120"/>
      <c r="F78" s="120"/>
      <c r="G78" s="2"/>
      <c r="J78" s="4"/>
    </row>
    <row r="79" spans="1:11" s="3" customFormat="1" ht="14.25" customHeight="1" x14ac:dyDescent="0.2">
      <c r="A79" s="119" t="s">
        <v>168</v>
      </c>
      <c r="B79" s="120"/>
      <c r="C79" s="120"/>
      <c r="D79" s="120"/>
      <c r="E79" s="120"/>
      <c r="F79" s="120"/>
      <c r="G79" s="2"/>
      <c r="J79" s="4"/>
    </row>
    <row r="80" spans="1:11" s="3" customFormat="1" ht="14.25" customHeight="1" x14ac:dyDescent="0.2">
      <c r="A80" s="119" t="s">
        <v>169</v>
      </c>
      <c r="B80" s="120"/>
      <c r="C80" s="120"/>
      <c r="D80" s="120"/>
      <c r="E80" s="120"/>
      <c r="F80" s="120"/>
      <c r="G80" s="2"/>
      <c r="J80" s="4"/>
    </row>
    <row r="81" spans="1:10" s="3" customFormat="1" ht="15.75" customHeight="1" x14ac:dyDescent="0.2">
      <c r="A81" s="119" t="s">
        <v>170</v>
      </c>
      <c r="B81" s="120"/>
      <c r="C81" s="120"/>
      <c r="D81" s="120"/>
      <c r="E81" s="120"/>
      <c r="F81" s="120"/>
      <c r="G81" s="2"/>
      <c r="J81" s="4"/>
    </row>
    <row r="82" spans="1:10" s="3" customFormat="1" ht="14.25" customHeight="1" x14ac:dyDescent="0.2">
      <c r="A82" s="119" t="s">
        <v>171</v>
      </c>
      <c r="B82" s="120"/>
      <c r="C82" s="120"/>
      <c r="D82" s="120"/>
      <c r="E82" s="120"/>
      <c r="F82" s="120"/>
      <c r="G82" s="2"/>
      <c r="J82" s="4"/>
    </row>
    <row r="83" spans="1:10" s="1" customFormat="1" ht="24.75" customHeight="1" x14ac:dyDescent="0.2">
      <c r="A83" s="121"/>
      <c r="B83" s="122"/>
      <c r="C83" s="122"/>
      <c r="D83" s="122"/>
      <c r="E83" s="122"/>
      <c r="F83" s="122"/>
      <c r="G83" s="123"/>
      <c r="J83" s="124"/>
    </row>
    <row r="85" spans="1:10" ht="15" customHeight="1" x14ac:dyDescent="0.25">
      <c r="D85" s="1"/>
      <c r="E85" s="125"/>
      <c r="F85" s="125"/>
    </row>
    <row r="86" spans="1:10" ht="15" customHeight="1" x14ac:dyDescent="0.25">
      <c r="E86" s="9"/>
    </row>
  </sheetData>
  <autoFilter ref="A15:M15"/>
  <mergeCells count="11">
    <mergeCell ref="A78:F78"/>
    <mergeCell ref="A79:F79"/>
    <mergeCell ref="A80:F80"/>
    <mergeCell ref="A81:F81"/>
    <mergeCell ref="A82:F82"/>
    <mergeCell ref="A13:A14"/>
    <mergeCell ref="B13:B14"/>
    <mergeCell ref="C13:C14"/>
    <mergeCell ref="D13:E13"/>
    <mergeCell ref="F13:F14"/>
    <mergeCell ref="J17:J18"/>
  </mergeCells>
  <printOptions horizontalCentered="1"/>
  <pageMargins left="0.59055118110236227" right="0.11811023622047245" top="0.59055118110236227" bottom="0.39370078740157483" header="0.19685039370078741" footer="0.19685039370078741"/>
  <pageSetup paperSize="8" scale="81" fitToHeight="0" orientation="portrait" blackAndWhite="1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4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42"/>
  <sheetViews>
    <sheetView view="pageBreakPreview" topLeftCell="A13" zoomScale="90" zoomScaleNormal="100" zoomScaleSheetLayoutView="90" workbookViewId="0">
      <selection activeCell="F43" sqref="F43"/>
    </sheetView>
  </sheetViews>
  <sheetFormatPr defaultColWidth="0" defaultRowHeight="12.75" x14ac:dyDescent="0.2"/>
  <cols>
    <col min="1" max="1" width="12.42578125" style="126" customWidth="1"/>
    <col min="2" max="2" width="56.140625" style="126" customWidth="1"/>
    <col min="3" max="3" width="13.5703125" style="127" customWidth="1"/>
    <col min="4" max="4" width="14.140625" customWidth="1"/>
    <col min="5" max="5" width="13.85546875" customWidth="1"/>
    <col min="6" max="6" width="71.85546875" customWidth="1"/>
    <col min="7" max="8" width="9.140625" customWidth="1"/>
    <col min="9" max="9" width="13.5703125" customWidth="1"/>
    <col min="10" max="16" width="9.140625" customWidth="1"/>
    <col min="17" max="17" width="26.140625" customWidth="1"/>
    <col min="18" max="20" width="9.140625" customWidth="1"/>
    <col min="21" max="21" width="33.42578125" customWidth="1"/>
    <col min="22" max="22" width="24.85546875" customWidth="1"/>
    <col min="23" max="23" width="9.140625" customWidth="1"/>
    <col min="24" max="24" width="17.7109375" customWidth="1"/>
    <col min="25" max="53" width="9.140625" customWidth="1"/>
    <col min="54" max="54" width="13.7109375" customWidth="1"/>
    <col min="55" max="56" width="12.7109375" customWidth="1"/>
    <col min="57" max="231" width="9.140625" customWidth="1"/>
    <col min="232" max="232" width="11.85546875" customWidth="1"/>
    <col min="233" max="233" width="45.140625" customWidth="1"/>
    <col min="234" max="234" width="13.5703125" customWidth="1"/>
    <col min="235" max="235" width="19.28515625" customWidth="1"/>
    <col min="236" max="236" width="18.85546875" customWidth="1"/>
    <col min="237" max="237" width="18.5703125" customWidth="1"/>
    <col min="238" max="238" width="15.140625" customWidth="1"/>
    <col min="239" max="239" width="17" customWidth="1"/>
    <col min="240" max="240" width="19.7109375" customWidth="1"/>
    <col min="241" max="241" width="16.42578125" customWidth="1"/>
    <col min="242" max="242" width="4.140625" customWidth="1"/>
  </cols>
  <sheetData>
    <row r="1" spans="1:244" x14ac:dyDescent="0.2">
      <c r="D1" s="128"/>
      <c r="E1" s="128"/>
    </row>
    <row r="2" spans="1:244" ht="20.25" x14ac:dyDescent="0.3">
      <c r="A2" s="129" t="s">
        <v>172</v>
      </c>
      <c r="B2" s="129"/>
      <c r="C2" s="129"/>
      <c r="D2" s="130"/>
      <c r="E2" s="130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</row>
    <row r="3" spans="1:244" s="138" customFormat="1" ht="15.75" x14ac:dyDescent="0.2">
      <c r="A3" s="132" t="s">
        <v>173</v>
      </c>
      <c r="B3" s="133" t="s">
        <v>174</v>
      </c>
      <c r="C3" s="134" t="s">
        <v>175</v>
      </c>
      <c r="D3" s="132" t="s">
        <v>176</v>
      </c>
      <c r="E3" s="135"/>
      <c r="F3" s="136" t="s">
        <v>177</v>
      </c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</row>
    <row r="4" spans="1:244" s="138" customFormat="1" ht="15.75" x14ac:dyDescent="0.2">
      <c r="A4" s="132"/>
      <c r="B4" s="133"/>
      <c r="C4" s="134"/>
      <c r="D4" s="132" t="s">
        <v>178</v>
      </c>
      <c r="E4" s="134" t="s">
        <v>15</v>
      </c>
      <c r="F4" s="139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</row>
    <row r="5" spans="1:244" s="138" customFormat="1" ht="15.75" hidden="1" customHeight="1" x14ac:dyDescent="0.2">
      <c r="A5" s="132"/>
      <c r="B5" s="133"/>
      <c r="C5" s="134"/>
      <c r="D5" s="132"/>
      <c r="E5" s="134"/>
      <c r="F5" s="140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</row>
    <row r="6" spans="1:244" s="138" customFormat="1" ht="18.75" x14ac:dyDescent="0.3">
      <c r="A6" s="141">
        <v>1</v>
      </c>
      <c r="B6" s="141">
        <v>2</v>
      </c>
      <c r="C6" s="142">
        <v>3</v>
      </c>
      <c r="D6" s="141">
        <f>C6+1</f>
        <v>4</v>
      </c>
      <c r="E6" s="141">
        <f>D6+1</f>
        <v>5</v>
      </c>
      <c r="F6" s="141">
        <v>6</v>
      </c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3"/>
      <c r="FV6" s="143"/>
      <c r="FW6" s="143"/>
      <c r="FX6" s="143"/>
      <c r="FY6" s="143"/>
      <c r="FZ6" s="143"/>
      <c r="GA6" s="143"/>
      <c r="GB6" s="143"/>
      <c r="GC6" s="143"/>
      <c r="GD6" s="143"/>
      <c r="GE6" s="143"/>
      <c r="GF6" s="143"/>
      <c r="GG6" s="143"/>
      <c r="GH6" s="143"/>
      <c r="GI6" s="143"/>
      <c r="GJ6" s="143"/>
      <c r="GK6" s="143"/>
      <c r="GL6" s="143"/>
      <c r="GM6" s="143"/>
      <c r="GN6" s="143"/>
      <c r="GO6" s="143"/>
      <c r="GP6" s="143"/>
      <c r="GQ6" s="143"/>
      <c r="GR6" s="143"/>
      <c r="GS6" s="143"/>
      <c r="GT6" s="143"/>
      <c r="GU6" s="143"/>
      <c r="GV6" s="143"/>
      <c r="GW6" s="143"/>
      <c r="GX6" s="143"/>
      <c r="GY6" s="143"/>
      <c r="GZ6" s="143"/>
      <c r="HA6" s="143"/>
      <c r="HB6" s="143"/>
      <c r="HC6" s="143"/>
      <c r="HD6" s="143"/>
      <c r="HE6" s="143"/>
      <c r="HF6" s="143"/>
      <c r="HG6" s="143"/>
      <c r="HH6" s="143"/>
      <c r="HI6" s="143"/>
      <c r="HJ6" s="143"/>
      <c r="HK6" s="143"/>
      <c r="HL6" s="143"/>
      <c r="HM6" s="143"/>
      <c r="HN6" s="143"/>
      <c r="HO6" s="143"/>
      <c r="HP6" s="143"/>
      <c r="HQ6" s="143"/>
      <c r="HR6" s="143"/>
      <c r="HS6" s="143"/>
      <c r="HT6" s="143"/>
      <c r="HU6" s="143"/>
      <c r="HV6" s="143"/>
      <c r="HW6" s="143"/>
      <c r="HX6" s="143"/>
      <c r="HY6" s="143"/>
      <c r="HZ6" s="143"/>
      <c r="IA6" s="143"/>
      <c r="IB6" s="143"/>
      <c r="IC6" s="143"/>
      <c r="ID6" s="143"/>
      <c r="IE6" s="143"/>
      <c r="IF6" s="143"/>
      <c r="IG6" s="143"/>
      <c r="IH6" s="143"/>
      <c r="II6" s="143"/>
      <c r="IJ6" s="143"/>
    </row>
    <row r="7" spans="1:244" s="138" customFormat="1" ht="18.75" x14ac:dyDescent="0.3">
      <c r="A7" s="142" t="s">
        <v>50</v>
      </c>
      <c r="B7" s="141" t="s">
        <v>179</v>
      </c>
      <c r="C7" s="142" t="s">
        <v>21</v>
      </c>
      <c r="D7" s="144">
        <f>SUM(D8:D20)</f>
        <v>207402.27480137034</v>
      </c>
      <c r="E7" s="144">
        <f>SUM(E8:E20)</f>
        <v>203177.61403999972</v>
      </c>
      <c r="F7" s="145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DW7" s="143"/>
      <c r="DX7" s="143"/>
      <c r="DY7" s="143"/>
      <c r="DZ7" s="143"/>
      <c r="EA7" s="143"/>
      <c r="EB7" s="143"/>
      <c r="EC7" s="143"/>
      <c r="ED7" s="143"/>
      <c r="EE7" s="143"/>
      <c r="EF7" s="143"/>
      <c r="EG7" s="143"/>
      <c r="EH7" s="143"/>
      <c r="EI7" s="143"/>
      <c r="EJ7" s="143"/>
      <c r="EK7" s="143"/>
      <c r="EL7" s="143"/>
      <c r="EM7" s="143"/>
      <c r="EN7" s="143"/>
      <c r="EO7" s="143"/>
      <c r="EP7" s="143"/>
      <c r="EQ7" s="143"/>
      <c r="ER7" s="143"/>
      <c r="ES7" s="143"/>
      <c r="ET7" s="143"/>
      <c r="EU7" s="143"/>
      <c r="EV7" s="143"/>
      <c r="EW7" s="143"/>
      <c r="EX7" s="143"/>
      <c r="EY7" s="143"/>
      <c r="EZ7" s="143"/>
      <c r="FA7" s="143"/>
      <c r="FB7" s="143"/>
      <c r="FC7" s="143"/>
      <c r="FD7" s="143"/>
      <c r="FE7" s="143"/>
      <c r="FF7" s="143"/>
      <c r="FG7" s="143"/>
      <c r="FH7" s="143"/>
      <c r="FI7" s="143"/>
      <c r="FJ7" s="143"/>
      <c r="FK7" s="143"/>
      <c r="FL7" s="143"/>
      <c r="FM7" s="143"/>
      <c r="FN7" s="143"/>
      <c r="FO7" s="143"/>
      <c r="FP7" s="143"/>
      <c r="FQ7" s="143"/>
      <c r="FR7" s="143"/>
      <c r="FS7" s="143"/>
      <c r="FT7" s="143"/>
      <c r="FU7" s="143"/>
      <c r="FV7" s="143"/>
      <c r="FW7" s="143"/>
      <c r="FX7" s="143"/>
      <c r="FY7" s="143"/>
      <c r="FZ7" s="143"/>
      <c r="GA7" s="143"/>
      <c r="GB7" s="143"/>
      <c r="GC7" s="143"/>
      <c r="GD7" s="143"/>
      <c r="GE7" s="143"/>
      <c r="GF7" s="143"/>
      <c r="GG7" s="143"/>
      <c r="GH7" s="143"/>
      <c r="GI7" s="143"/>
      <c r="GJ7" s="143"/>
      <c r="GK7" s="143"/>
      <c r="GL7" s="143"/>
      <c r="GM7" s="143"/>
      <c r="GN7" s="143"/>
      <c r="GO7" s="143"/>
      <c r="GP7" s="143"/>
      <c r="GQ7" s="143"/>
      <c r="GR7" s="143"/>
      <c r="GS7" s="143"/>
      <c r="GT7" s="143"/>
      <c r="GU7" s="143"/>
      <c r="GV7" s="143"/>
      <c r="GW7" s="143"/>
      <c r="GX7" s="143"/>
      <c r="GY7" s="143"/>
      <c r="GZ7" s="143"/>
      <c r="HA7" s="143"/>
      <c r="HB7" s="143"/>
      <c r="HC7" s="143"/>
      <c r="HD7" s="143"/>
      <c r="HE7" s="143"/>
      <c r="HF7" s="143"/>
      <c r="HG7" s="143"/>
      <c r="HH7" s="143"/>
      <c r="HI7" s="143"/>
      <c r="HJ7" s="143"/>
      <c r="HK7" s="143"/>
      <c r="HL7" s="143"/>
      <c r="HM7" s="143"/>
      <c r="HN7" s="143"/>
      <c r="HO7" s="143"/>
      <c r="HP7" s="143"/>
      <c r="HQ7" s="143"/>
      <c r="HR7" s="143"/>
      <c r="HS7" s="143"/>
      <c r="HT7" s="143"/>
      <c r="HU7" s="143"/>
      <c r="HV7" s="143"/>
      <c r="HW7" s="143"/>
      <c r="HX7" s="143"/>
      <c r="HY7" s="143"/>
      <c r="HZ7" s="143"/>
      <c r="IA7" s="143"/>
      <c r="IB7" s="143"/>
      <c r="IC7" s="143"/>
      <c r="ID7" s="143"/>
      <c r="IE7" s="143"/>
      <c r="IF7" s="143"/>
      <c r="IG7" s="143"/>
      <c r="IH7" s="143"/>
      <c r="II7" s="143"/>
      <c r="IJ7" s="143"/>
    </row>
    <row r="8" spans="1:244" s="138" customFormat="1" ht="89.25" x14ac:dyDescent="0.3">
      <c r="A8" s="146" t="s">
        <v>180</v>
      </c>
      <c r="B8" s="147" t="s">
        <v>181</v>
      </c>
      <c r="C8" s="148" t="s">
        <v>182</v>
      </c>
      <c r="D8" s="144">
        <v>9480.019158648307</v>
      </c>
      <c r="E8" s="144">
        <v>7844.9276899999995</v>
      </c>
      <c r="F8" s="149" t="s">
        <v>183</v>
      </c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  <c r="EO8" s="150"/>
      <c r="EP8" s="150"/>
      <c r="EQ8" s="150"/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50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</row>
    <row r="9" spans="1:244" s="138" customFormat="1" ht="18.75" customHeight="1" x14ac:dyDescent="0.3">
      <c r="A9" s="146" t="s">
        <v>184</v>
      </c>
      <c r="B9" s="147" t="s">
        <v>185</v>
      </c>
      <c r="C9" s="148" t="s">
        <v>182</v>
      </c>
      <c r="D9" s="144">
        <v>6927.643540792229</v>
      </c>
      <c r="E9" s="144">
        <v>8100.9259600000005</v>
      </c>
      <c r="F9" s="149" t="s">
        <v>186</v>
      </c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51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3"/>
      <c r="CA9" s="143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3"/>
      <c r="EC9" s="143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3"/>
      <c r="ER9" s="143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3"/>
      <c r="FG9" s="143"/>
      <c r="FH9" s="143"/>
      <c r="FI9" s="143"/>
      <c r="FJ9" s="143"/>
      <c r="FK9" s="143"/>
      <c r="FL9" s="143"/>
      <c r="FM9" s="143"/>
      <c r="FN9" s="143"/>
      <c r="FO9" s="143"/>
      <c r="FP9" s="143"/>
      <c r="FQ9" s="143"/>
      <c r="FR9" s="143"/>
      <c r="FS9" s="143"/>
      <c r="FT9" s="143"/>
      <c r="FU9" s="143"/>
      <c r="FV9" s="143"/>
      <c r="FW9" s="143"/>
      <c r="FX9" s="143"/>
      <c r="FY9" s="143"/>
      <c r="FZ9" s="143"/>
      <c r="GA9" s="143"/>
      <c r="GB9" s="143"/>
      <c r="GC9" s="143"/>
      <c r="GD9" s="143"/>
      <c r="GE9" s="143"/>
      <c r="GF9" s="143"/>
      <c r="GG9" s="143"/>
      <c r="GH9" s="143"/>
      <c r="GI9" s="143"/>
      <c r="GJ9" s="143"/>
      <c r="GK9" s="143"/>
      <c r="GL9" s="143"/>
      <c r="GM9" s="143"/>
      <c r="GN9" s="143"/>
      <c r="GO9" s="143"/>
      <c r="GP9" s="143"/>
      <c r="GQ9" s="143"/>
      <c r="GR9" s="143"/>
      <c r="GS9" s="143"/>
      <c r="GT9" s="143"/>
      <c r="GU9" s="143"/>
      <c r="GV9" s="143"/>
      <c r="GW9" s="143"/>
      <c r="GX9" s="143"/>
      <c r="GY9" s="143"/>
      <c r="GZ9" s="143"/>
      <c r="HA9" s="143"/>
      <c r="HB9" s="143"/>
      <c r="HC9" s="143"/>
      <c r="HD9" s="143"/>
      <c r="HE9" s="143"/>
      <c r="HF9" s="143"/>
      <c r="HG9" s="143"/>
      <c r="HH9" s="143"/>
      <c r="HI9" s="143"/>
      <c r="HJ9" s="143"/>
      <c r="HK9" s="143"/>
      <c r="HL9" s="143"/>
      <c r="HM9" s="143"/>
      <c r="HN9" s="143"/>
      <c r="HO9" s="143"/>
      <c r="HP9" s="143"/>
      <c r="HQ9" s="143"/>
      <c r="HR9" s="143"/>
      <c r="HS9" s="143"/>
      <c r="HT9" s="143"/>
      <c r="HU9" s="143"/>
      <c r="HV9" s="143"/>
      <c r="HW9" s="143"/>
      <c r="HX9" s="143"/>
      <c r="HY9" s="143"/>
      <c r="HZ9" s="143"/>
      <c r="IA9" s="143"/>
      <c r="IB9" s="143"/>
      <c r="IC9" s="143"/>
      <c r="ID9" s="143"/>
      <c r="IE9" s="143"/>
      <c r="IF9" s="143"/>
      <c r="IG9" s="143"/>
      <c r="IH9" s="143"/>
      <c r="II9" s="143"/>
      <c r="IJ9" s="143"/>
    </row>
    <row r="10" spans="1:244" s="138" customFormat="1" ht="18.75" customHeight="1" x14ac:dyDescent="0.3">
      <c r="A10" s="146" t="s">
        <v>187</v>
      </c>
      <c r="B10" s="147" t="s">
        <v>188</v>
      </c>
      <c r="C10" s="148" t="s">
        <v>182</v>
      </c>
      <c r="D10" s="144">
        <v>17511.382672065523</v>
      </c>
      <c r="E10" s="144">
        <v>16936.852080000001</v>
      </c>
      <c r="F10" s="149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  <c r="EL10" s="150"/>
      <c r="EM10" s="150"/>
      <c r="EN10" s="150"/>
      <c r="EO10" s="150"/>
      <c r="EP10" s="150"/>
      <c r="EQ10" s="150"/>
      <c r="ER10" s="150"/>
      <c r="ES10" s="150"/>
      <c r="ET10" s="150"/>
      <c r="EU10" s="150"/>
      <c r="EV10" s="150"/>
      <c r="EW10" s="150"/>
      <c r="EX10" s="150"/>
      <c r="EY10" s="150"/>
      <c r="EZ10" s="150"/>
      <c r="FA10" s="150"/>
      <c r="FB10" s="150"/>
      <c r="FC10" s="150"/>
      <c r="FD10" s="150"/>
      <c r="FE10" s="150"/>
      <c r="FF10" s="150"/>
      <c r="FG10" s="150"/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50"/>
      <c r="GG10" s="150"/>
      <c r="GH10" s="150"/>
      <c r="GI10" s="150"/>
      <c r="GJ10" s="150"/>
      <c r="GK10" s="150"/>
      <c r="GL10" s="150"/>
      <c r="GM10" s="150"/>
      <c r="GN10" s="150"/>
      <c r="GO10" s="150"/>
      <c r="GP10" s="150"/>
      <c r="GQ10" s="150"/>
      <c r="GR10" s="150"/>
      <c r="GS10" s="150"/>
      <c r="GT10" s="150"/>
      <c r="GU10" s="150"/>
      <c r="GV10" s="150"/>
      <c r="GW10" s="150"/>
      <c r="GX10" s="150"/>
      <c r="GY10" s="150"/>
      <c r="GZ10" s="150"/>
      <c r="HA10" s="150"/>
      <c r="HB10" s="150"/>
      <c r="HC10" s="150"/>
      <c r="HD10" s="150"/>
      <c r="HE10" s="150"/>
      <c r="HF10" s="150"/>
      <c r="HG10" s="150"/>
      <c r="HH10" s="150"/>
      <c r="HI10" s="150"/>
      <c r="HJ10" s="150"/>
      <c r="HK10" s="150"/>
      <c r="HL10" s="150"/>
      <c r="HM10" s="150"/>
      <c r="HN10" s="150"/>
      <c r="HO10" s="150"/>
      <c r="HP10" s="150"/>
      <c r="HQ10" s="150"/>
      <c r="HR10" s="150"/>
      <c r="HS10" s="150"/>
      <c r="HT10" s="150"/>
      <c r="HU10" s="150"/>
      <c r="HV10" s="150"/>
      <c r="HW10" s="150"/>
      <c r="HX10" s="150"/>
      <c r="HY10" s="150"/>
      <c r="HZ10" s="150"/>
      <c r="IA10" s="150"/>
      <c r="IB10" s="150"/>
      <c r="IC10" s="150"/>
      <c r="ID10" s="150"/>
      <c r="IE10" s="150"/>
      <c r="IF10" s="150"/>
      <c r="IG10" s="150"/>
      <c r="IH10" s="150"/>
      <c r="II10" s="150"/>
      <c r="IJ10" s="150"/>
    </row>
    <row r="11" spans="1:244" s="138" customFormat="1" ht="38.25" customHeight="1" x14ac:dyDescent="0.3">
      <c r="A11" s="146" t="s">
        <v>189</v>
      </c>
      <c r="B11" s="147" t="s">
        <v>190</v>
      </c>
      <c r="C11" s="148" t="s">
        <v>182</v>
      </c>
      <c r="D11" s="144">
        <v>2882.6131098813908</v>
      </c>
      <c r="E11" s="144">
        <v>3848.2355399999997</v>
      </c>
      <c r="F11" s="149" t="s">
        <v>191</v>
      </c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0"/>
      <c r="EM11" s="150"/>
      <c r="EN11" s="150"/>
      <c r="EO11" s="150"/>
      <c r="EP11" s="150"/>
      <c r="EQ11" s="150"/>
      <c r="ER11" s="150"/>
      <c r="ES11" s="150"/>
      <c r="ET11" s="150"/>
      <c r="EU11" s="150"/>
      <c r="EV11" s="150"/>
      <c r="EW11" s="150"/>
      <c r="EX11" s="150"/>
      <c r="EY11" s="150"/>
      <c r="EZ11" s="150"/>
      <c r="FA11" s="150"/>
      <c r="FB11" s="150"/>
      <c r="FC11" s="150"/>
      <c r="FD11" s="150"/>
      <c r="FE11" s="150"/>
      <c r="FF11" s="150"/>
      <c r="FG11" s="150"/>
      <c r="FH11" s="150"/>
      <c r="FI11" s="150"/>
      <c r="FJ11" s="150"/>
      <c r="FK11" s="150"/>
      <c r="FL11" s="150"/>
      <c r="FM11" s="150"/>
      <c r="FN11" s="150"/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150"/>
      <c r="FZ11" s="150"/>
      <c r="GA11" s="150"/>
      <c r="GB11" s="150"/>
      <c r="GC11" s="150"/>
      <c r="GD11" s="150"/>
      <c r="GE11" s="150"/>
      <c r="GF11" s="150"/>
      <c r="GG11" s="150"/>
      <c r="GH11" s="150"/>
      <c r="GI11" s="150"/>
      <c r="GJ11" s="150"/>
      <c r="GK11" s="150"/>
      <c r="GL11" s="150"/>
      <c r="GM11" s="150"/>
      <c r="GN11" s="150"/>
      <c r="GO11" s="150"/>
      <c r="GP11" s="150"/>
      <c r="GQ11" s="150"/>
      <c r="GR11" s="150"/>
      <c r="GS11" s="150"/>
      <c r="GT11" s="150"/>
      <c r="GU11" s="150"/>
      <c r="GV11" s="150"/>
      <c r="GW11" s="150"/>
      <c r="GX11" s="150"/>
      <c r="GY11" s="150"/>
      <c r="GZ11" s="150"/>
      <c r="HA11" s="150"/>
      <c r="HB11" s="150"/>
      <c r="HC11" s="150"/>
      <c r="HD11" s="150"/>
      <c r="HE11" s="150"/>
      <c r="HF11" s="150"/>
      <c r="HG11" s="150"/>
      <c r="HH11" s="150"/>
      <c r="HI11" s="150"/>
      <c r="HJ11" s="150"/>
      <c r="HK11" s="150"/>
      <c r="HL11" s="150"/>
      <c r="HM11" s="150"/>
      <c r="HN11" s="150"/>
      <c r="HO11" s="150"/>
      <c r="HP11" s="150"/>
      <c r="HQ11" s="150"/>
      <c r="HR11" s="150"/>
      <c r="HS11" s="150"/>
      <c r="HT11" s="150"/>
      <c r="HU11" s="150"/>
      <c r="HV11" s="150"/>
      <c r="HW11" s="150"/>
      <c r="HX11" s="150"/>
      <c r="HY11" s="150"/>
      <c r="HZ11" s="150"/>
      <c r="IA11" s="150"/>
      <c r="IB11" s="150"/>
      <c r="IC11" s="150"/>
      <c r="ID11" s="150"/>
      <c r="IE11" s="150"/>
      <c r="IF11" s="150"/>
      <c r="IG11" s="150"/>
      <c r="IH11" s="150"/>
      <c r="II11" s="150"/>
      <c r="IJ11" s="150"/>
    </row>
    <row r="12" spans="1:244" s="138" customFormat="1" ht="67.5" hidden="1" customHeight="1" x14ac:dyDescent="0.3">
      <c r="A12" s="152" t="s">
        <v>192</v>
      </c>
      <c r="B12" s="153" t="s">
        <v>193</v>
      </c>
      <c r="C12" s="154" t="s">
        <v>182</v>
      </c>
      <c r="D12" s="155"/>
      <c r="E12" s="155"/>
      <c r="F12" s="156" t="s">
        <v>194</v>
      </c>
      <c r="BA12" s="150"/>
    </row>
    <row r="13" spans="1:244" s="138" customFormat="1" ht="75" customHeight="1" x14ac:dyDescent="0.3">
      <c r="A13" s="146" t="s">
        <v>192</v>
      </c>
      <c r="B13" s="147" t="s">
        <v>195</v>
      </c>
      <c r="C13" s="148" t="s">
        <v>182</v>
      </c>
      <c r="D13" s="144">
        <v>11288.859706374289</v>
      </c>
      <c r="E13" s="144">
        <v>16437.731610000003</v>
      </c>
      <c r="F13" s="149" t="s">
        <v>196</v>
      </c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  <c r="EL13" s="150"/>
      <c r="EM13" s="150"/>
      <c r="EN13" s="150"/>
      <c r="EO13" s="150"/>
      <c r="EP13" s="150"/>
      <c r="EQ13" s="150"/>
      <c r="ER13" s="150"/>
      <c r="ES13" s="150"/>
      <c r="ET13" s="150"/>
      <c r="EU13" s="150"/>
      <c r="EV13" s="150"/>
      <c r="EW13" s="150"/>
      <c r="EX13" s="150"/>
      <c r="EY13" s="150"/>
      <c r="EZ13" s="150"/>
      <c r="FA13" s="150"/>
      <c r="FB13" s="150"/>
      <c r="FC13" s="150"/>
      <c r="FD13" s="150"/>
      <c r="FE13" s="150"/>
      <c r="FF13" s="150"/>
      <c r="FG13" s="150"/>
      <c r="FH13" s="150"/>
      <c r="FI13" s="150"/>
      <c r="FJ13" s="150"/>
      <c r="FK13" s="150"/>
      <c r="FL13" s="150"/>
      <c r="FM13" s="150"/>
      <c r="FN13" s="150"/>
      <c r="FO13" s="150"/>
      <c r="FP13" s="150"/>
      <c r="FQ13" s="150"/>
      <c r="FR13" s="150"/>
      <c r="FS13" s="150"/>
      <c r="FT13" s="150"/>
      <c r="FU13" s="150"/>
      <c r="FV13" s="150"/>
      <c r="FW13" s="150"/>
      <c r="FX13" s="150"/>
      <c r="FY13" s="150"/>
      <c r="FZ13" s="150"/>
      <c r="GA13" s="150"/>
      <c r="GB13" s="150"/>
      <c r="GC13" s="150"/>
      <c r="GD13" s="150"/>
      <c r="GE13" s="150"/>
      <c r="GF13" s="150"/>
      <c r="GG13" s="150"/>
      <c r="GH13" s="150"/>
      <c r="GI13" s="150"/>
      <c r="GJ13" s="150"/>
      <c r="GK13" s="150"/>
      <c r="GL13" s="150"/>
      <c r="GM13" s="150"/>
      <c r="GN13" s="150"/>
      <c r="GO13" s="150"/>
      <c r="GP13" s="150"/>
      <c r="GQ13" s="150"/>
      <c r="GR13" s="150"/>
      <c r="GS13" s="150"/>
      <c r="GT13" s="150"/>
      <c r="GU13" s="150"/>
      <c r="GV13" s="150"/>
      <c r="GW13" s="150"/>
      <c r="GX13" s="150"/>
      <c r="GY13" s="150"/>
      <c r="GZ13" s="150"/>
      <c r="HA13" s="150"/>
      <c r="HB13" s="150"/>
      <c r="HC13" s="150"/>
      <c r="HD13" s="150"/>
      <c r="HE13" s="150"/>
      <c r="HF13" s="150"/>
      <c r="HG13" s="150"/>
      <c r="HH13" s="150"/>
      <c r="HI13" s="150"/>
      <c r="HJ13" s="150"/>
      <c r="HK13" s="150"/>
      <c r="HL13" s="150"/>
      <c r="HM13" s="150"/>
      <c r="HN13" s="150"/>
      <c r="HO13" s="150"/>
      <c r="HP13" s="150"/>
      <c r="HQ13" s="150"/>
      <c r="HR13" s="150"/>
      <c r="HS13" s="150"/>
      <c r="HT13" s="150"/>
      <c r="HU13" s="150"/>
      <c r="HV13" s="150"/>
      <c r="HW13" s="150"/>
      <c r="HX13" s="150"/>
      <c r="HY13" s="150"/>
      <c r="HZ13" s="150"/>
      <c r="IA13" s="150"/>
      <c r="IB13" s="150"/>
      <c r="IC13" s="150"/>
      <c r="ID13" s="150"/>
      <c r="IE13" s="150"/>
      <c r="IF13" s="150"/>
      <c r="IG13" s="150"/>
      <c r="IH13" s="150"/>
      <c r="II13" s="150"/>
      <c r="IJ13" s="150"/>
    </row>
    <row r="14" spans="1:244" s="138" customFormat="1" ht="40.5" customHeight="1" x14ac:dyDescent="0.3">
      <c r="A14" s="146" t="s">
        <v>197</v>
      </c>
      <c r="B14" s="147" t="s">
        <v>198</v>
      </c>
      <c r="C14" s="148" t="s">
        <v>182</v>
      </c>
      <c r="D14" s="144">
        <v>5207.4371548382105</v>
      </c>
      <c r="E14" s="144">
        <v>8764.9309900000007</v>
      </c>
      <c r="F14" s="156" t="s">
        <v>199</v>
      </c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  <c r="EL14" s="150"/>
      <c r="EM14" s="150"/>
      <c r="EN14" s="150"/>
      <c r="EO14" s="150"/>
      <c r="EP14" s="150"/>
      <c r="EQ14" s="150"/>
      <c r="ER14" s="150"/>
      <c r="ES14" s="150"/>
      <c r="ET14" s="150"/>
      <c r="EU14" s="150"/>
      <c r="EV14" s="150"/>
      <c r="EW14" s="150"/>
      <c r="EX14" s="150"/>
      <c r="EY14" s="150"/>
      <c r="EZ14" s="150"/>
      <c r="FA14" s="150"/>
      <c r="FB14" s="150"/>
      <c r="FC14" s="150"/>
      <c r="FD14" s="150"/>
      <c r="FE14" s="150"/>
      <c r="FF14" s="150"/>
      <c r="FG14" s="150"/>
      <c r="FH14" s="150"/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0"/>
      <c r="GW14" s="150"/>
      <c r="GX14" s="150"/>
      <c r="GY14" s="150"/>
      <c r="GZ14" s="150"/>
      <c r="HA14" s="150"/>
      <c r="HB14" s="150"/>
      <c r="HC14" s="150"/>
      <c r="HD14" s="150"/>
      <c r="HE14" s="150"/>
      <c r="HF14" s="150"/>
      <c r="HG14" s="150"/>
      <c r="HH14" s="150"/>
      <c r="HI14" s="150"/>
      <c r="HJ14" s="150"/>
      <c r="HK14" s="150"/>
      <c r="HL14" s="150"/>
      <c r="HM14" s="150"/>
      <c r="HN14" s="150"/>
      <c r="HO14" s="150"/>
      <c r="HP14" s="150"/>
      <c r="HQ14" s="150"/>
      <c r="HR14" s="150"/>
      <c r="HS14" s="150"/>
      <c r="HT14" s="150"/>
      <c r="HU14" s="150"/>
      <c r="HV14" s="150"/>
      <c r="HW14" s="150"/>
      <c r="HX14" s="150"/>
      <c r="HY14" s="150"/>
      <c r="HZ14" s="150"/>
      <c r="IA14" s="150"/>
      <c r="IB14" s="150"/>
      <c r="IC14" s="150"/>
      <c r="ID14" s="150"/>
      <c r="IE14" s="150"/>
      <c r="IF14" s="150"/>
      <c r="IG14" s="150"/>
      <c r="IH14" s="150"/>
      <c r="II14" s="150"/>
      <c r="IJ14" s="150"/>
    </row>
    <row r="15" spans="1:244" s="138" customFormat="1" ht="18.75" x14ac:dyDescent="0.3">
      <c r="A15" s="146" t="s">
        <v>200</v>
      </c>
      <c r="B15" s="147" t="s">
        <v>201</v>
      </c>
      <c r="C15" s="148" t="s">
        <v>182</v>
      </c>
      <c r="D15" s="144">
        <v>8992.9021674751984</v>
      </c>
      <c r="E15" s="144">
        <v>23329.400410000002</v>
      </c>
      <c r="F15" s="157" t="s">
        <v>202</v>
      </c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  <c r="BZ15" s="143"/>
      <c r="CA15" s="143"/>
      <c r="CB15" s="143"/>
      <c r="CC15" s="143"/>
      <c r="CD15" s="143"/>
      <c r="CE15" s="143"/>
      <c r="CF15" s="143"/>
      <c r="CG15" s="143"/>
      <c r="CH15" s="143"/>
      <c r="CI15" s="143"/>
      <c r="CJ15" s="143"/>
      <c r="CK15" s="143"/>
      <c r="CL15" s="143"/>
      <c r="CM15" s="143"/>
      <c r="CN15" s="143"/>
      <c r="CO15" s="143"/>
      <c r="CP15" s="143"/>
      <c r="CQ15" s="143"/>
      <c r="CR15" s="143"/>
      <c r="CS15" s="143"/>
      <c r="CT15" s="143"/>
      <c r="CU15" s="143"/>
      <c r="CV15" s="143"/>
      <c r="CW15" s="143"/>
      <c r="CX15" s="143"/>
      <c r="CY15" s="143"/>
      <c r="CZ15" s="143"/>
      <c r="DA15" s="143"/>
      <c r="DB15" s="143"/>
      <c r="DC15" s="143"/>
      <c r="DD15" s="143"/>
      <c r="DE15" s="143"/>
      <c r="DF15" s="143"/>
      <c r="DG15" s="143"/>
      <c r="DH15" s="143"/>
      <c r="DI15" s="143"/>
      <c r="DJ15" s="143"/>
      <c r="DK15" s="143"/>
      <c r="DL15" s="143"/>
      <c r="DM15" s="143"/>
      <c r="DN15" s="143"/>
      <c r="DO15" s="143"/>
      <c r="DP15" s="143"/>
      <c r="DQ15" s="143"/>
      <c r="DR15" s="143"/>
      <c r="DS15" s="143"/>
      <c r="DT15" s="143"/>
      <c r="DU15" s="143"/>
      <c r="DV15" s="143"/>
      <c r="DW15" s="143"/>
      <c r="DX15" s="143"/>
      <c r="DY15" s="143"/>
      <c r="DZ15" s="143"/>
      <c r="EA15" s="143"/>
      <c r="EB15" s="143"/>
      <c r="EC15" s="143"/>
      <c r="ED15" s="143"/>
      <c r="EE15" s="143"/>
      <c r="EF15" s="143"/>
      <c r="EG15" s="143"/>
      <c r="EH15" s="143"/>
      <c r="EI15" s="143"/>
      <c r="EJ15" s="143"/>
      <c r="EK15" s="143"/>
      <c r="EL15" s="143"/>
      <c r="EM15" s="143"/>
      <c r="EN15" s="143"/>
      <c r="EO15" s="143"/>
      <c r="EP15" s="143"/>
      <c r="EQ15" s="143"/>
      <c r="ER15" s="143"/>
      <c r="ES15" s="143"/>
      <c r="ET15" s="143"/>
      <c r="EU15" s="143"/>
      <c r="EV15" s="143"/>
      <c r="EW15" s="143"/>
      <c r="EX15" s="143"/>
      <c r="EY15" s="143"/>
      <c r="EZ15" s="143"/>
      <c r="FA15" s="143"/>
      <c r="FB15" s="143"/>
      <c r="FC15" s="143"/>
      <c r="FD15" s="143"/>
      <c r="FE15" s="143"/>
      <c r="FF15" s="143"/>
      <c r="FG15" s="143"/>
      <c r="FH15" s="143"/>
      <c r="FI15" s="143"/>
      <c r="FJ15" s="143"/>
      <c r="FK15" s="143"/>
      <c r="FL15" s="143"/>
      <c r="FM15" s="143"/>
      <c r="FN15" s="143"/>
      <c r="FO15" s="143"/>
      <c r="FP15" s="143"/>
      <c r="FQ15" s="143"/>
      <c r="FR15" s="143"/>
      <c r="FS15" s="143"/>
      <c r="FT15" s="143"/>
      <c r="FU15" s="143"/>
      <c r="FV15" s="143"/>
      <c r="FW15" s="143"/>
      <c r="FX15" s="143"/>
      <c r="FY15" s="143"/>
      <c r="FZ15" s="143"/>
      <c r="GA15" s="143"/>
      <c r="GB15" s="143"/>
      <c r="GC15" s="143"/>
      <c r="GD15" s="143"/>
      <c r="GE15" s="143"/>
      <c r="GF15" s="143"/>
      <c r="GG15" s="143"/>
      <c r="GH15" s="143"/>
      <c r="GI15" s="143"/>
      <c r="GJ15" s="143"/>
      <c r="GK15" s="143"/>
      <c r="GL15" s="143"/>
      <c r="GM15" s="143"/>
      <c r="GN15" s="143"/>
      <c r="GO15" s="143"/>
      <c r="GP15" s="143"/>
      <c r="GQ15" s="143"/>
      <c r="GR15" s="143"/>
      <c r="GS15" s="143"/>
      <c r="GT15" s="143"/>
      <c r="GU15" s="143"/>
      <c r="GV15" s="143"/>
      <c r="GW15" s="143"/>
      <c r="GX15" s="143"/>
      <c r="GY15" s="143"/>
      <c r="GZ15" s="143"/>
      <c r="HA15" s="143"/>
      <c r="HB15" s="143"/>
      <c r="HC15" s="143"/>
      <c r="HD15" s="143"/>
      <c r="HE15" s="143"/>
      <c r="HF15" s="143"/>
      <c r="HG15" s="143"/>
      <c r="HH15" s="143"/>
      <c r="HI15" s="143"/>
      <c r="HJ15" s="143"/>
      <c r="HK15" s="143"/>
      <c r="HL15" s="143"/>
      <c r="HM15" s="143"/>
      <c r="HN15" s="143"/>
      <c r="HO15" s="143"/>
      <c r="HP15" s="143"/>
      <c r="HQ15" s="143"/>
      <c r="HR15" s="143"/>
      <c r="HS15" s="143"/>
      <c r="HT15" s="143"/>
      <c r="HU15" s="143"/>
      <c r="HV15" s="143"/>
      <c r="HW15" s="143"/>
      <c r="HX15" s="143"/>
      <c r="HY15" s="143"/>
      <c r="HZ15" s="143"/>
      <c r="IA15" s="143"/>
      <c r="IB15" s="143"/>
      <c r="IC15" s="143"/>
      <c r="ID15" s="143"/>
      <c r="IE15" s="143"/>
      <c r="IF15" s="143"/>
      <c r="IG15" s="143"/>
      <c r="IH15" s="143"/>
      <c r="II15" s="143"/>
      <c r="IJ15" s="143"/>
    </row>
    <row r="16" spans="1:244" s="138" customFormat="1" ht="25.5" x14ac:dyDescent="0.3">
      <c r="A16" s="146" t="s">
        <v>203</v>
      </c>
      <c r="B16" s="147" t="s">
        <v>204</v>
      </c>
      <c r="C16" s="148" t="s">
        <v>182</v>
      </c>
      <c r="D16" s="144">
        <v>48489.435498348044</v>
      </c>
      <c r="E16" s="144">
        <v>12562.47409</v>
      </c>
      <c r="F16" s="156" t="s">
        <v>205</v>
      </c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3"/>
      <c r="CJ16" s="143"/>
      <c r="CK16" s="143"/>
      <c r="CL16" s="143"/>
      <c r="CM16" s="143"/>
      <c r="CN16" s="143"/>
      <c r="CO16" s="143"/>
      <c r="CP16" s="143"/>
      <c r="CQ16" s="143"/>
      <c r="CR16" s="143"/>
      <c r="CS16" s="143"/>
      <c r="CT16" s="143"/>
      <c r="CU16" s="143"/>
      <c r="CV16" s="143"/>
      <c r="CW16" s="143"/>
      <c r="CX16" s="143"/>
      <c r="CY16" s="143"/>
      <c r="CZ16" s="143"/>
      <c r="DA16" s="143"/>
      <c r="DB16" s="143"/>
      <c r="DC16" s="143"/>
      <c r="DD16" s="143"/>
      <c r="DE16" s="143"/>
      <c r="DF16" s="143"/>
      <c r="DG16" s="143"/>
      <c r="DH16" s="143"/>
      <c r="DI16" s="143"/>
      <c r="DJ16" s="143"/>
      <c r="DK16" s="143"/>
      <c r="DL16" s="143"/>
      <c r="DM16" s="143"/>
      <c r="DN16" s="143"/>
      <c r="DO16" s="143"/>
      <c r="DP16" s="143"/>
      <c r="DQ16" s="143"/>
      <c r="DR16" s="143"/>
      <c r="DS16" s="143"/>
      <c r="DT16" s="143"/>
      <c r="DU16" s="143"/>
      <c r="DV16" s="143"/>
      <c r="DW16" s="143"/>
      <c r="DX16" s="143"/>
      <c r="DY16" s="143"/>
      <c r="DZ16" s="143"/>
      <c r="EA16" s="143"/>
      <c r="EB16" s="143"/>
      <c r="EC16" s="143"/>
      <c r="ED16" s="143"/>
      <c r="EE16" s="143"/>
      <c r="EF16" s="143"/>
      <c r="EG16" s="143"/>
      <c r="EH16" s="143"/>
      <c r="EI16" s="143"/>
      <c r="EJ16" s="143"/>
      <c r="EK16" s="143"/>
      <c r="EL16" s="143"/>
      <c r="EM16" s="143"/>
      <c r="EN16" s="143"/>
      <c r="EO16" s="143"/>
      <c r="EP16" s="143"/>
      <c r="EQ16" s="143"/>
      <c r="ER16" s="143"/>
      <c r="ES16" s="143"/>
      <c r="ET16" s="143"/>
      <c r="EU16" s="143"/>
      <c r="EV16" s="143"/>
      <c r="EW16" s="143"/>
      <c r="EX16" s="143"/>
      <c r="EY16" s="143"/>
      <c r="EZ16" s="143"/>
      <c r="FA16" s="143"/>
      <c r="FB16" s="143"/>
      <c r="FC16" s="143"/>
      <c r="FD16" s="143"/>
      <c r="FE16" s="143"/>
      <c r="FF16" s="143"/>
      <c r="FG16" s="143"/>
      <c r="FH16" s="143"/>
      <c r="FI16" s="143"/>
      <c r="FJ16" s="143"/>
      <c r="FK16" s="143"/>
      <c r="FL16" s="143"/>
      <c r="FM16" s="143"/>
      <c r="FN16" s="143"/>
      <c r="FO16" s="143"/>
      <c r="FP16" s="143"/>
      <c r="FQ16" s="143"/>
      <c r="FR16" s="143"/>
      <c r="FS16" s="143"/>
      <c r="FT16" s="143"/>
      <c r="FU16" s="143"/>
      <c r="FV16" s="143"/>
      <c r="FW16" s="143"/>
      <c r="FX16" s="143"/>
      <c r="FY16" s="143"/>
      <c r="FZ16" s="143"/>
      <c r="GA16" s="143"/>
      <c r="GB16" s="143"/>
      <c r="GC16" s="143"/>
      <c r="GD16" s="143"/>
      <c r="GE16" s="143"/>
      <c r="GF16" s="143"/>
      <c r="GG16" s="143"/>
      <c r="GH16" s="143"/>
      <c r="GI16" s="143"/>
      <c r="GJ16" s="143"/>
      <c r="GK16" s="143"/>
      <c r="GL16" s="143"/>
      <c r="GM16" s="143"/>
      <c r="GN16" s="143"/>
      <c r="GO16" s="143"/>
      <c r="GP16" s="143"/>
      <c r="GQ16" s="143"/>
      <c r="GR16" s="143"/>
      <c r="GS16" s="143"/>
      <c r="GT16" s="143"/>
      <c r="GU16" s="143"/>
      <c r="GV16" s="143"/>
      <c r="GW16" s="143"/>
      <c r="GX16" s="143"/>
      <c r="GY16" s="143"/>
      <c r="GZ16" s="143"/>
      <c r="HA16" s="143"/>
      <c r="HB16" s="143"/>
      <c r="HC16" s="143"/>
      <c r="HD16" s="143"/>
      <c r="HE16" s="143"/>
      <c r="HF16" s="143"/>
      <c r="HG16" s="143"/>
      <c r="HH16" s="143"/>
      <c r="HI16" s="143"/>
      <c r="HJ16" s="143"/>
      <c r="HK16" s="143"/>
      <c r="HL16" s="143"/>
      <c r="HM16" s="143"/>
      <c r="HN16" s="143"/>
      <c r="HO16" s="143"/>
      <c r="HP16" s="143"/>
      <c r="HQ16" s="143"/>
      <c r="HR16" s="143"/>
      <c r="HS16" s="143"/>
      <c r="HT16" s="143"/>
      <c r="HU16" s="143"/>
      <c r="HV16" s="143"/>
      <c r="HW16" s="143"/>
      <c r="HX16" s="143"/>
      <c r="HY16" s="143"/>
      <c r="HZ16" s="143"/>
      <c r="IA16" s="143"/>
      <c r="IB16" s="143"/>
      <c r="IC16" s="143"/>
      <c r="ID16" s="143"/>
      <c r="IE16" s="143"/>
      <c r="IF16" s="143"/>
      <c r="IG16" s="143"/>
      <c r="IH16" s="143"/>
      <c r="II16" s="143"/>
      <c r="IJ16" s="143"/>
    </row>
    <row r="17" spans="1:244" s="138" customFormat="1" ht="18.75" hidden="1" x14ac:dyDescent="0.3">
      <c r="A17" s="146" t="s">
        <v>206</v>
      </c>
      <c r="B17" s="158" t="s">
        <v>207</v>
      </c>
      <c r="C17" s="154" t="s">
        <v>182</v>
      </c>
      <c r="D17" s="155"/>
      <c r="E17" s="155"/>
      <c r="F17" s="145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  <c r="CA17" s="150"/>
      <c r="CB17" s="150"/>
      <c r="CC17" s="150"/>
      <c r="CD17" s="150"/>
      <c r="CE17" s="150"/>
      <c r="CF17" s="150"/>
      <c r="CG17" s="150"/>
      <c r="CH17" s="150"/>
      <c r="CI17" s="150"/>
      <c r="CJ17" s="150"/>
      <c r="CK17" s="150"/>
      <c r="CL17" s="150"/>
      <c r="CM17" s="150"/>
      <c r="CN17" s="150"/>
      <c r="CO17" s="150"/>
      <c r="CP17" s="150"/>
      <c r="CQ17" s="150"/>
      <c r="CR17" s="150"/>
      <c r="CS17" s="150"/>
      <c r="CT17" s="150"/>
      <c r="CU17" s="150"/>
      <c r="CV17" s="150"/>
      <c r="CW17" s="150"/>
      <c r="CX17" s="150"/>
      <c r="CY17" s="150"/>
      <c r="CZ17" s="150"/>
      <c r="DA17" s="150"/>
      <c r="DB17" s="150"/>
      <c r="DC17" s="150"/>
      <c r="DD17" s="150"/>
      <c r="DE17" s="150"/>
      <c r="DF17" s="150"/>
      <c r="DG17" s="150"/>
      <c r="DH17" s="150"/>
      <c r="DI17" s="150"/>
      <c r="DJ17" s="150"/>
      <c r="DK17" s="150"/>
      <c r="DL17" s="150"/>
      <c r="DM17" s="150"/>
      <c r="DN17" s="150"/>
      <c r="DO17" s="150"/>
      <c r="DP17" s="150"/>
      <c r="DQ17" s="150"/>
      <c r="DR17" s="150"/>
      <c r="DS17" s="150"/>
      <c r="DT17" s="150"/>
      <c r="DU17" s="150"/>
      <c r="DV17" s="150"/>
      <c r="DW17" s="150"/>
      <c r="DX17" s="150"/>
      <c r="DY17" s="150"/>
      <c r="DZ17" s="150"/>
      <c r="EA17" s="150"/>
      <c r="EB17" s="150"/>
      <c r="EC17" s="150"/>
      <c r="ED17" s="150"/>
      <c r="EE17" s="150"/>
      <c r="EF17" s="150"/>
      <c r="EG17" s="150"/>
      <c r="EH17" s="150"/>
      <c r="EI17" s="150"/>
      <c r="EJ17" s="150"/>
      <c r="EK17" s="150"/>
      <c r="EL17" s="150"/>
      <c r="EM17" s="150"/>
      <c r="EN17" s="150"/>
      <c r="EO17" s="150"/>
      <c r="EP17" s="150"/>
      <c r="EQ17" s="150"/>
      <c r="ER17" s="150"/>
      <c r="ES17" s="150"/>
      <c r="ET17" s="150"/>
      <c r="EU17" s="150"/>
      <c r="EV17" s="150"/>
      <c r="EW17" s="150"/>
      <c r="EX17" s="150"/>
      <c r="EY17" s="150"/>
      <c r="EZ17" s="150"/>
      <c r="FA17" s="150"/>
      <c r="FB17" s="150"/>
      <c r="FC17" s="150"/>
      <c r="FD17" s="150"/>
      <c r="FE17" s="150"/>
      <c r="FF17" s="150"/>
      <c r="FG17" s="150"/>
      <c r="FH17" s="150"/>
      <c r="FI17" s="150"/>
      <c r="FJ17" s="150"/>
      <c r="FK17" s="150"/>
      <c r="FL17" s="150"/>
      <c r="FM17" s="150"/>
      <c r="FN17" s="150"/>
      <c r="FO17" s="150"/>
      <c r="FP17" s="150"/>
      <c r="FQ17" s="150"/>
      <c r="FR17" s="150"/>
      <c r="FS17" s="150"/>
      <c r="FT17" s="150"/>
      <c r="FU17" s="150"/>
      <c r="FV17" s="150"/>
      <c r="FW17" s="150"/>
      <c r="FX17" s="150"/>
      <c r="FY17" s="150"/>
      <c r="FZ17" s="150"/>
      <c r="GA17" s="150"/>
      <c r="GB17" s="150"/>
      <c r="GC17" s="150"/>
      <c r="GD17" s="150"/>
      <c r="GE17" s="150"/>
      <c r="GF17" s="150"/>
      <c r="GG17" s="150"/>
      <c r="GH17" s="150"/>
      <c r="GI17" s="150"/>
      <c r="GJ17" s="150"/>
      <c r="GK17" s="150"/>
      <c r="GL17" s="150"/>
      <c r="GM17" s="150"/>
      <c r="GN17" s="150"/>
      <c r="GO17" s="150"/>
      <c r="GP17" s="150"/>
      <c r="GQ17" s="150"/>
      <c r="GR17" s="150"/>
      <c r="GS17" s="150"/>
      <c r="GT17" s="150"/>
      <c r="GU17" s="150"/>
      <c r="GV17" s="150"/>
      <c r="GW17" s="150"/>
      <c r="GX17" s="150"/>
      <c r="GY17" s="150"/>
      <c r="GZ17" s="150"/>
      <c r="HA17" s="150"/>
      <c r="HB17" s="150"/>
      <c r="HC17" s="150"/>
      <c r="HD17" s="150"/>
      <c r="HE17" s="150"/>
      <c r="HF17" s="150"/>
      <c r="HG17" s="150"/>
      <c r="HH17" s="150"/>
      <c r="HI17" s="150"/>
      <c r="HJ17" s="150"/>
      <c r="HK17" s="150"/>
      <c r="HL17" s="150"/>
      <c r="HM17" s="150"/>
      <c r="HN17" s="150"/>
      <c r="HO17" s="150"/>
      <c r="HP17" s="150"/>
      <c r="HQ17" s="150"/>
      <c r="HR17" s="150"/>
      <c r="HS17" s="150"/>
      <c r="HT17" s="150"/>
      <c r="HU17" s="150"/>
      <c r="HV17" s="150"/>
      <c r="HW17" s="150"/>
      <c r="HX17" s="150"/>
      <c r="HY17" s="150"/>
      <c r="HZ17" s="150"/>
      <c r="IA17" s="150"/>
      <c r="IB17" s="150"/>
      <c r="IC17" s="150"/>
      <c r="ID17" s="150"/>
      <c r="IE17" s="150"/>
      <c r="IF17" s="150"/>
      <c r="IG17" s="150"/>
      <c r="IH17" s="150"/>
      <c r="II17" s="150"/>
      <c r="IJ17" s="150"/>
    </row>
    <row r="18" spans="1:244" s="138" customFormat="1" ht="38.25" hidden="1" customHeight="1" x14ac:dyDescent="0.3">
      <c r="A18" s="146" t="s">
        <v>208</v>
      </c>
      <c r="B18" s="158" t="s">
        <v>209</v>
      </c>
      <c r="C18" s="154" t="s">
        <v>182</v>
      </c>
      <c r="D18" s="155"/>
      <c r="E18" s="155"/>
      <c r="F18" s="149" t="s">
        <v>210</v>
      </c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  <c r="DW18" s="150"/>
      <c r="DX18" s="150"/>
      <c r="DY18" s="150"/>
      <c r="DZ18" s="150"/>
      <c r="EA18" s="150"/>
      <c r="EB18" s="150"/>
      <c r="EC18" s="150"/>
      <c r="ED18" s="150"/>
      <c r="EE18" s="150"/>
      <c r="EF18" s="150"/>
      <c r="EG18" s="150"/>
      <c r="EH18" s="150"/>
      <c r="EI18" s="150"/>
      <c r="EJ18" s="150"/>
      <c r="EK18" s="150"/>
      <c r="EL18" s="150"/>
      <c r="EM18" s="150"/>
      <c r="EN18" s="150"/>
      <c r="EO18" s="150"/>
      <c r="EP18" s="150"/>
      <c r="EQ18" s="150"/>
      <c r="ER18" s="150"/>
      <c r="ES18" s="150"/>
      <c r="ET18" s="150"/>
      <c r="EU18" s="150"/>
      <c r="EV18" s="150"/>
      <c r="EW18" s="150"/>
      <c r="EX18" s="150"/>
      <c r="EY18" s="150"/>
      <c r="EZ18" s="150"/>
      <c r="FA18" s="150"/>
      <c r="FB18" s="150"/>
      <c r="FC18" s="150"/>
      <c r="FD18" s="150"/>
      <c r="FE18" s="150"/>
      <c r="FF18" s="150"/>
      <c r="FG18" s="150"/>
      <c r="FH18" s="150"/>
      <c r="FI18" s="150"/>
      <c r="FJ18" s="150"/>
      <c r="FK18" s="150"/>
      <c r="FL18" s="150"/>
      <c r="FM18" s="150"/>
      <c r="FN18" s="150"/>
      <c r="FO18" s="150"/>
      <c r="FP18" s="150"/>
      <c r="FQ18" s="150"/>
      <c r="FR18" s="150"/>
      <c r="FS18" s="150"/>
      <c r="FT18" s="150"/>
      <c r="FU18" s="150"/>
      <c r="FV18" s="150"/>
      <c r="FW18" s="150"/>
      <c r="FX18" s="150"/>
      <c r="FY18" s="150"/>
      <c r="FZ18" s="150"/>
      <c r="GA18" s="150"/>
      <c r="GB18" s="150"/>
      <c r="GC18" s="150"/>
      <c r="GD18" s="150"/>
      <c r="GE18" s="150"/>
      <c r="GF18" s="150"/>
      <c r="GG18" s="150"/>
      <c r="GH18" s="150"/>
      <c r="GI18" s="150"/>
      <c r="GJ18" s="150"/>
      <c r="GK18" s="150"/>
      <c r="GL18" s="150"/>
      <c r="GM18" s="150"/>
      <c r="GN18" s="150"/>
      <c r="GO18" s="150"/>
      <c r="GP18" s="150"/>
      <c r="GQ18" s="150"/>
      <c r="GR18" s="150"/>
      <c r="GS18" s="150"/>
      <c r="GT18" s="150"/>
      <c r="GU18" s="150"/>
      <c r="GV18" s="150"/>
      <c r="GW18" s="150"/>
      <c r="GX18" s="150"/>
      <c r="GY18" s="150"/>
      <c r="GZ18" s="150"/>
      <c r="HA18" s="150"/>
      <c r="HB18" s="150"/>
      <c r="HC18" s="150"/>
      <c r="HD18" s="150"/>
      <c r="HE18" s="150"/>
      <c r="HF18" s="150"/>
      <c r="HG18" s="150"/>
      <c r="HH18" s="150"/>
      <c r="HI18" s="150"/>
      <c r="HJ18" s="150"/>
      <c r="HK18" s="150"/>
      <c r="HL18" s="150"/>
      <c r="HM18" s="150"/>
      <c r="HN18" s="150"/>
      <c r="HO18" s="150"/>
      <c r="HP18" s="150"/>
      <c r="HQ18" s="150"/>
      <c r="HR18" s="150"/>
      <c r="HS18" s="150"/>
      <c r="HT18" s="150"/>
      <c r="HU18" s="150"/>
      <c r="HV18" s="150"/>
      <c r="HW18" s="150"/>
      <c r="HX18" s="150"/>
      <c r="HY18" s="150"/>
      <c r="HZ18" s="150"/>
      <c r="IA18" s="150"/>
      <c r="IB18" s="150"/>
      <c r="IC18" s="150"/>
      <c r="ID18" s="150"/>
      <c r="IE18" s="150"/>
      <c r="IF18" s="150"/>
      <c r="IG18" s="150"/>
      <c r="IH18" s="150"/>
      <c r="II18" s="150"/>
      <c r="IJ18" s="150"/>
    </row>
    <row r="19" spans="1:244" s="138" customFormat="1" ht="38.25" customHeight="1" x14ac:dyDescent="0.3">
      <c r="A19" s="146" t="s">
        <v>206</v>
      </c>
      <c r="B19" s="147" t="s">
        <v>211</v>
      </c>
      <c r="C19" s="148" t="s">
        <v>182</v>
      </c>
      <c r="D19" s="144">
        <v>217.25118968042079</v>
      </c>
      <c r="E19" s="144">
        <v>225.99358999999998</v>
      </c>
      <c r="F19" s="149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  <c r="EE19" s="150"/>
      <c r="EF19" s="150"/>
      <c r="EG19" s="150"/>
      <c r="EH19" s="150"/>
      <c r="EI19" s="150"/>
      <c r="EJ19" s="150"/>
      <c r="EK19" s="150"/>
      <c r="EL19" s="150"/>
      <c r="EM19" s="150"/>
      <c r="EN19" s="150"/>
      <c r="EO19" s="150"/>
      <c r="EP19" s="150"/>
      <c r="EQ19" s="150"/>
      <c r="ER19" s="150"/>
      <c r="ES19" s="150"/>
      <c r="ET19" s="150"/>
      <c r="EU19" s="150"/>
      <c r="EV19" s="150"/>
      <c r="EW19" s="150"/>
      <c r="EX19" s="150"/>
      <c r="EY19" s="150"/>
      <c r="EZ19" s="150"/>
      <c r="FA19" s="150"/>
      <c r="FB19" s="150"/>
      <c r="FC19" s="150"/>
      <c r="FD19" s="150"/>
      <c r="FE19" s="150"/>
      <c r="FF19" s="150"/>
      <c r="FG19" s="150"/>
      <c r="FH19" s="150"/>
      <c r="FI19" s="150"/>
      <c r="FJ19" s="150"/>
      <c r="FK19" s="150"/>
      <c r="FL19" s="150"/>
      <c r="FM19" s="150"/>
      <c r="FN19" s="150"/>
      <c r="FO19" s="150"/>
      <c r="FP19" s="150"/>
      <c r="FQ19" s="150"/>
      <c r="FR19" s="150"/>
      <c r="FS19" s="150"/>
      <c r="FT19" s="150"/>
      <c r="FU19" s="150"/>
      <c r="FV19" s="150"/>
      <c r="FW19" s="150"/>
      <c r="FX19" s="150"/>
      <c r="FY19" s="150"/>
      <c r="FZ19" s="150"/>
      <c r="GA19" s="150"/>
      <c r="GB19" s="150"/>
      <c r="GC19" s="150"/>
      <c r="GD19" s="150"/>
      <c r="GE19" s="150"/>
      <c r="GF19" s="150"/>
      <c r="GG19" s="150"/>
      <c r="GH19" s="150"/>
      <c r="GI19" s="150"/>
      <c r="GJ19" s="150"/>
      <c r="GK19" s="150"/>
      <c r="GL19" s="150"/>
      <c r="GM19" s="150"/>
      <c r="GN19" s="150"/>
      <c r="GO19" s="150"/>
      <c r="GP19" s="150"/>
      <c r="GQ19" s="150"/>
      <c r="GR19" s="150"/>
      <c r="GS19" s="150"/>
      <c r="GT19" s="150"/>
      <c r="GU19" s="150"/>
      <c r="GV19" s="150"/>
      <c r="GW19" s="150"/>
      <c r="GX19" s="150"/>
      <c r="GY19" s="150"/>
      <c r="GZ19" s="150"/>
      <c r="HA19" s="150"/>
      <c r="HB19" s="150"/>
      <c r="HC19" s="150"/>
      <c r="HD19" s="150"/>
      <c r="HE19" s="150"/>
      <c r="HF19" s="150"/>
      <c r="HG19" s="150"/>
      <c r="HH19" s="150"/>
      <c r="HI19" s="150"/>
      <c r="HJ19" s="150"/>
      <c r="HK19" s="150"/>
      <c r="HL19" s="150"/>
      <c r="HM19" s="150"/>
      <c r="HN19" s="150"/>
      <c r="HO19" s="150"/>
      <c r="HP19" s="150"/>
      <c r="HQ19" s="150"/>
      <c r="HR19" s="150"/>
      <c r="HS19" s="150"/>
      <c r="HT19" s="150"/>
      <c r="HU19" s="150"/>
      <c r="HV19" s="150"/>
      <c r="HW19" s="150"/>
      <c r="HX19" s="150"/>
      <c r="HY19" s="150"/>
      <c r="HZ19" s="150"/>
      <c r="IA19" s="150"/>
      <c r="IB19" s="150"/>
      <c r="IC19" s="150"/>
      <c r="ID19" s="150"/>
      <c r="IE19" s="150"/>
      <c r="IF19" s="150"/>
      <c r="IG19" s="150"/>
      <c r="IH19" s="150"/>
      <c r="II19" s="150"/>
      <c r="IJ19" s="150"/>
    </row>
    <row r="20" spans="1:244" s="138" customFormat="1" ht="59.25" customHeight="1" x14ac:dyDescent="0.3">
      <c r="A20" s="146" t="s">
        <v>212</v>
      </c>
      <c r="B20" s="159" t="s">
        <v>213</v>
      </c>
      <c r="C20" s="160" t="s">
        <v>182</v>
      </c>
      <c r="D20" s="144">
        <f>стр.1_3!D28-SUM(D8:D19)</f>
        <v>96404.730603266711</v>
      </c>
      <c r="E20" s="144">
        <f>стр.1_3!E28-SUM(E8:E19)</f>
        <v>105126.14207999971</v>
      </c>
      <c r="F20" s="149" t="s">
        <v>214</v>
      </c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61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0"/>
      <c r="CC20" s="150"/>
      <c r="CD20" s="150"/>
      <c r="CE20" s="150"/>
      <c r="CF20" s="150"/>
      <c r="CG20" s="150"/>
      <c r="CH20" s="150"/>
      <c r="CI20" s="150"/>
      <c r="CJ20" s="150"/>
      <c r="CK20" s="150"/>
      <c r="CL20" s="150"/>
      <c r="CM20" s="150"/>
      <c r="CN20" s="150"/>
      <c r="CO20" s="150"/>
      <c r="CP20" s="150"/>
      <c r="CQ20" s="150"/>
      <c r="CR20" s="150"/>
      <c r="CS20" s="150"/>
      <c r="CT20" s="150"/>
      <c r="CU20" s="150"/>
      <c r="CV20" s="150"/>
      <c r="CW20" s="150"/>
      <c r="CX20" s="150"/>
      <c r="CY20" s="150"/>
      <c r="CZ20" s="150"/>
      <c r="DA20" s="150"/>
      <c r="DB20" s="150"/>
      <c r="DC20" s="150"/>
      <c r="DD20" s="150"/>
      <c r="DE20" s="150"/>
      <c r="DF20" s="150"/>
      <c r="DG20" s="150"/>
      <c r="DH20" s="150"/>
      <c r="DI20" s="150"/>
      <c r="DJ20" s="150"/>
      <c r="DK20" s="150"/>
      <c r="DL20" s="150"/>
      <c r="DM20" s="150"/>
      <c r="DN20" s="150"/>
      <c r="DO20" s="150"/>
      <c r="DP20" s="150"/>
      <c r="DQ20" s="150"/>
      <c r="DR20" s="150"/>
      <c r="DS20" s="150"/>
      <c r="DT20" s="150"/>
      <c r="DU20" s="150"/>
      <c r="DV20" s="150"/>
      <c r="DW20" s="150"/>
      <c r="DX20" s="150"/>
      <c r="DY20" s="150"/>
      <c r="DZ20" s="150"/>
      <c r="EA20" s="150"/>
      <c r="EB20" s="150"/>
      <c r="EC20" s="150"/>
      <c r="ED20" s="150"/>
      <c r="EE20" s="150"/>
      <c r="EF20" s="150"/>
      <c r="EG20" s="150"/>
      <c r="EH20" s="150"/>
      <c r="EI20" s="150"/>
      <c r="EJ20" s="150"/>
      <c r="EK20" s="150"/>
      <c r="EL20" s="150"/>
      <c r="EM20" s="150"/>
      <c r="EN20" s="150"/>
      <c r="EO20" s="150"/>
      <c r="EP20" s="150"/>
      <c r="EQ20" s="150"/>
      <c r="ER20" s="150"/>
      <c r="ES20" s="150"/>
      <c r="ET20" s="150"/>
      <c r="EU20" s="150"/>
      <c r="EV20" s="150"/>
      <c r="EW20" s="150"/>
      <c r="EX20" s="150"/>
      <c r="EY20" s="150"/>
      <c r="EZ20" s="150"/>
      <c r="FA20" s="150"/>
      <c r="FB20" s="150"/>
      <c r="FC20" s="150"/>
      <c r="FD20" s="150"/>
      <c r="FE20" s="150"/>
      <c r="FF20" s="150"/>
      <c r="FG20" s="150"/>
      <c r="FH20" s="150"/>
      <c r="FI20" s="150"/>
      <c r="FJ20" s="150"/>
      <c r="FK20" s="150"/>
      <c r="FL20" s="150"/>
      <c r="FM20" s="150"/>
      <c r="FN20" s="150"/>
      <c r="FO20" s="150"/>
      <c r="FP20" s="150"/>
      <c r="FQ20" s="150"/>
      <c r="FR20" s="150"/>
      <c r="FS20" s="150"/>
      <c r="FT20" s="150"/>
      <c r="FU20" s="150"/>
      <c r="FV20" s="150"/>
      <c r="FW20" s="150"/>
      <c r="FX20" s="150"/>
      <c r="FY20" s="150"/>
      <c r="FZ20" s="150"/>
      <c r="GA20" s="150"/>
      <c r="GB20" s="150"/>
      <c r="GC20" s="150"/>
      <c r="GD20" s="150"/>
      <c r="GE20" s="150"/>
      <c r="GF20" s="150"/>
      <c r="GG20" s="150"/>
      <c r="GH20" s="150"/>
      <c r="GI20" s="150"/>
      <c r="GJ20" s="150"/>
      <c r="GK20" s="150"/>
      <c r="GL20" s="150"/>
      <c r="GM20" s="150"/>
      <c r="GN20" s="150"/>
      <c r="GO20" s="150"/>
      <c r="GP20" s="150"/>
      <c r="GQ20" s="150"/>
      <c r="GR20" s="150"/>
      <c r="GS20" s="150"/>
      <c r="GT20" s="150"/>
      <c r="GU20" s="150"/>
      <c r="GV20" s="150"/>
      <c r="GW20" s="150"/>
      <c r="GX20" s="150"/>
      <c r="GY20" s="150"/>
      <c r="GZ20" s="150"/>
      <c r="HA20" s="150"/>
      <c r="HB20" s="150"/>
      <c r="HC20" s="150"/>
      <c r="HD20" s="150"/>
      <c r="HE20" s="150"/>
      <c r="HF20" s="150"/>
      <c r="HG20" s="150"/>
      <c r="HH20" s="150"/>
      <c r="HI20" s="150"/>
      <c r="HJ20" s="150"/>
      <c r="HK20" s="150"/>
      <c r="HL20" s="150"/>
      <c r="HM20" s="150"/>
      <c r="HN20" s="150"/>
      <c r="HO20" s="150"/>
      <c r="HP20" s="150"/>
      <c r="HQ20" s="150"/>
      <c r="HR20" s="150"/>
      <c r="HS20" s="150"/>
      <c r="HT20" s="150"/>
      <c r="HU20" s="150"/>
      <c r="HV20" s="150"/>
      <c r="HW20" s="150"/>
      <c r="HX20" s="150"/>
      <c r="HY20" s="150"/>
      <c r="HZ20" s="150"/>
      <c r="IA20" s="150"/>
      <c r="IB20" s="150"/>
      <c r="IC20" s="150"/>
      <c r="ID20" s="150"/>
      <c r="IE20" s="150"/>
      <c r="IF20" s="150"/>
      <c r="IG20" s="150"/>
      <c r="IH20" s="150"/>
      <c r="II20" s="150"/>
      <c r="IJ20" s="150"/>
    </row>
    <row r="21" spans="1:244" s="168" customFormat="1" ht="15.75" hidden="1" x14ac:dyDescent="0.25">
      <c r="A21" s="162"/>
      <c r="B21" s="163" t="s">
        <v>215</v>
      </c>
      <c r="C21" s="164" t="s">
        <v>182</v>
      </c>
      <c r="D21" s="165">
        <v>60651.74</v>
      </c>
      <c r="E21" s="165">
        <v>47990.439440000002</v>
      </c>
      <c r="F21" s="166" t="s">
        <v>216</v>
      </c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  <c r="CH21" s="167"/>
      <c r="CI21" s="167"/>
      <c r="CJ21" s="167"/>
      <c r="CK21" s="167"/>
      <c r="CL21" s="167"/>
      <c r="CM21" s="167"/>
      <c r="CN21" s="167"/>
      <c r="CO21" s="167"/>
      <c r="CP21" s="167"/>
      <c r="CQ21" s="167"/>
      <c r="CR21" s="167"/>
      <c r="CS21" s="167"/>
      <c r="CT21" s="167"/>
      <c r="CU21" s="167"/>
      <c r="CV21" s="167"/>
      <c r="CW21" s="167"/>
      <c r="CX21" s="167"/>
      <c r="CY21" s="167"/>
      <c r="CZ21" s="167"/>
      <c r="DA21" s="167"/>
      <c r="DB21" s="167"/>
      <c r="DC21" s="167"/>
      <c r="DD21" s="167"/>
      <c r="DE21" s="167"/>
      <c r="DF21" s="167"/>
      <c r="DG21" s="167"/>
      <c r="DH21" s="167"/>
      <c r="DI21" s="167"/>
      <c r="DJ21" s="167"/>
      <c r="DK21" s="167"/>
      <c r="DL21" s="167"/>
      <c r="DM21" s="167"/>
      <c r="DN21" s="167"/>
      <c r="DO21" s="167"/>
      <c r="DP21" s="167"/>
      <c r="DQ21" s="167"/>
      <c r="DR21" s="167"/>
      <c r="DS21" s="167"/>
      <c r="DT21" s="167"/>
      <c r="DU21" s="167"/>
      <c r="DV21" s="167"/>
      <c r="DW21" s="167"/>
      <c r="DX21" s="167"/>
      <c r="DY21" s="167"/>
      <c r="DZ21" s="167"/>
      <c r="EA21" s="167"/>
      <c r="EB21" s="167"/>
      <c r="EC21" s="167"/>
      <c r="ED21" s="167"/>
      <c r="EE21" s="167"/>
      <c r="EF21" s="167"/>
      <c r="EG21" s="167"/>
      <c r="EH21" s="167"/>
      <c r="EI21" s="167"/>
      <c r="EJ21" s="167"/>
      <c r="EK21" s="167"/>
      <c r="EL21" s="167"/>
      <c r="EM21" s="167"/>
      <c r="EN21" s="167"/>
      <c r="EO21" s="167"/>
      <c r="EP21" s="167"/>
      <c r="EQ21" s="167"/>
      <c r="ER21" s="167"/>
      <c r="ES21" s="167"/>
      <c r="ET21" s="167"/>
      <c r="EU21" s="167"/>
      <c r="EV21" s="167"/>
      <c r="EW21" s="167"/>
      <c r="EX21" s="167"/>
      <c r="EY21" s="167"/>
      <c r="EZ21" s="167"/>
      <c r="FA21" s="167"/>
      <c r="FB21" s="167"/>
      <c r="FC21" s="167"/>
      <c r="FD21" s="167"/>
      <c r="FE21" s="167"/>
      <c r="FF21" s="167"/>
      <c r="FG21" s="167"/>
      <c r="FH21" s="167"/>
      <c r="FI21" s="167"/>
      <c r="FJ21" s="167"/>
      <c r="FK21" s="167"/>
      <c r="FL21" s="167"/>
      <c r="FM21" s="167"/>
      <c r="FN21" s="167"/>
      <c r="FO21" s="167"/>
      <c r="FP21" s="167"/>
      <c r="FQ21" s="167"/>
      <c r="FR21" s="167"/>
      <c r="FS21" s="167"/>
      <c r="FT21" s="167"/>
      <c r="FU21" s="167"/>
      <c r="FV21" s="167"/>
      <c r="FW21" s="167"/>
      <c r="FX21" s="167"/>
      <c r="FY21" s="167"/>
      <c r="FZ21" s="167"/>
      <c r="GA21" s="167"/>
      <c r="GB21" s="167"/>
      <c r="GC21" s="167"/>
      <c r="GD21" s="167"/>
      <c r="GE21" s="167"/>
      <c r="GF21" s="167"/>
      <c r="GG21" s="167"/>
      <c r="GH21" s="167"/>
      <c r="GI21" s="167"/>
      <c r="GJ21" s="167"/>
      <c r="GK21" s="167"/>
      <c r="GL21" s="167"/>
      <c r="GM21" s="167"/>
      <c r="GN21" s="167"/>
      <c r="GO21" s="167"/>
      <c r="GP21" s="167"/>
      <c r="GQ21" s="167"/>
      <c r="GR21" s="167"/>
      <c r="GS21" s="167"/>
      <c r="GT21" s="167"/>
      <c r="GU21" s="167"/>
      <c r="GV21" s="167"/>
      <c r="GW21" s="167"/>
      <c r="GX21" s="167"/>
      <c r="GY21" s="167"/>
      <c r="GZ21" s="167"/>
      <c r="HA21" s="167"/>
      <c r="HB21" s="167"/>
      <c r="HC21" s="167"/>
      <c r="HD21" s="167"/>
      <c r="HE21" s="167"/>
      <c r="HF21" s="167"/>
      <c r="HG21" s="167"/>
      <c r="HH21" s="167"/>
      <c r="HI21" s="167"/>
      <c r="HJ21" s="167"/>
      <c r="HK21" s="167"/>
      <c r="HL21" s="167"/>
      <c r="HM21" s="167"/>
      <c r="HN21" s="167"/>
      <c r="HO21" s="167"/>
      <c r="HP21" s="167"/>
      <c r="HQ21" s="167"/>
      <c r="HR21" s="167"/>
      <c r="HS21" s="167"/>
      <c r="HT21" s="167"/>
      <c r="HU21" s="167"/>
      <c r="HV21" s="167"/>
      <c r="HW21" s="167"/>
      <c r="HX21" s="167"/>
      <c r="HY21" s="167"/>
      <c r="HZ21" s="167"/>
      <c r="IA21" s="167"/>
      <c r="IB21" s="167"/>
      <c r="IC21" s="167"/>
      <c r="ID21" s="167"/>
      <c r="IE21" s="167"/>
      <c r="IF21" s="167"/>
      <c r="IG21" s="167"/>
      <c r="IH21" s="167"/>
      <c r="II21" s="167"/>
      <c r="IJ21" s="167"/>
    </row>
    <row r="22" spans="1:244" s="168" customFormat="1" ht="15.75" hidden="1" x14ac:dyDescent="0.25">
      <c r="A22" s="162" t="s">
        <v>217</v>
      </c>
      <c r="B22" s="163" t="s">
        <v>218</v>
      </c>
      <c r="C22" s="164" t="s">
        <v>182</v>
      </c>
      <c r="D22" s="165">
        <v>0</v>
      </c>
      <c r="E22" s="165">
        <v>2807.8909800000001</v>
      </c>
      <c r="F22" s="166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7"/>
      <c r="BQ22" s="167"/>
      <c r="BR22" s="167"/>
      <c r="BS22" s="167"/>
      <c r="BT22" s="167"/>
      <c r="BU22" s="167"/>
      <c r="BV22" s="167"/>
      <c r="BW22" s="167"/>
      <c r="BX22" s="167"/>
      <c r="BY22" s="167"/>
      <c r="BZ22" s="167"/>
      <c r="CA22" s="167"/>
      <c r="CB22" s="167"/>
      <c r="CC22" s="167"/>
      <c r="CD22" s="167"/>
      <c r="CE22" s="167"/>
      <c r="CF22" s="167"/>
      <c r="CG22" s="167"/>
      <c r="CH22" s="167"/>
      <c r="CI22" s="167"/>
      <c r="CJ22" s="167"/>
      <c r="CK22" s="167"/>
      <c r="CL22" s="167"/>
      <c r="CM22" s="167"/>
      <c r="CN22" s="167"/>
      <c r="CO22" s="167"/>
      <c r="CP22" s="167"/>
      <c r="CQ22" s="167"/>
      <c r="CR22" s="167"/>
      <c r="CS22" s="167"/>
      <c r="CT22" s="167"/>
      <c r="CU22" s="167"/>
      <c r="CV22" s="167"/>
      <c r="CW22" s="167"/>
      <c r="CX22" s="167"/>
      <c r="CY22" s="167"/>
      <c r="CZ22" s="167"/>
      <c r="DA22" s="167"/>
      <c r="DB22" s="167"/>
      <c r="DC22" s="167"/>
      <c r="DD22" s="167"/>
      <c r="DE22" s="167"/>
      <c r="DF22" s="167"/>
      <c r="DG22" s="167"/>
      <c r="DH22" s="167"/>
      <c r="DI22" s="167"/>
      <c r="DJ22" s="167"/>
      <c r="DK22" s="167"/>
      <c r="DL22" s="167"/>
      <c r="DM22" s="167"/>
      <c r="DN22" s="167"/>
      <c r="DO22" s="167"/>
      <c r="DP22" s="167"/>
      <c r="DQ22" s="167"/>
      <c r="DR22" s="167"/>
      <c r="DS22" s="167"/>
      <c r="DT22" s="167"/>
      <c r="DU22" s="167"/>
      <c r="DV22" s="167"/>
      <c r="DW22" s="167"/>
      <c r="DX22" s="167"/>
      <c r="DY22" s="167"/>
      <c r="DZ22" s="167"/>
      <c r="EA22" s="167"/>
      <c r="EB22" s="167"/>
      <c r="EC22" s="167"/>
      <c r="ED22" s="167"/>
      <c r="EE22" s="167"/>
      <c r="EF22" s="167"/>
      <c r="EG22" s="167"/>
      <c r="EH22" s="167"/>
      <c r="EI22" s="167"/>
      <c r="EJ22" s="167"/>
      <c r="EK22" s="167"/>
      <c r="EL22" s="167"/>
      <c r="EM22" s="167"/>
      <c r="EN22" s="167"/>
      <c r="EO22" s="167"/>
      <c r="EP22" s="167"/>
      <c r="EQ22" s="167"/>
      <c r="ER22" s="167"/>
      <c r="ES22" s="167"/>
      <c r="ET22" s="167"/>
      <c r="EU22" s="167"/>
      <c r="EV22" s="167"/>
      <c r="EW22" s="167"/>
      <c r="EX22" s="167"/>
      <c r="EY22" s="167"/>
      <c r="EZ22" s="167"/>
      <c r="FA22" s="167"/>
      <c r="FB22" s="167"/>
      <c r="FC22" s="167"/>
      <c r="FD22" s="167"/>
      <c r="FE22" s="167"/>
      <c r="FF22" s="167"/>
      <c r="FG22" s="167"/>
      <c r="FH22" s="167"/>
      <c r="FI22" s="167"/>
      <c r="FJ22" s="167"/>
      <c r="FK22" s="167"/>
      <c r="FL22" s="167"/>
      <c r="FM22" s="167"/>
      <c r="FN22" s="167"/>
      <c r="FO22" s="167"/>
      <c r="FP22" s="167"/>
      <c r="FQ22" s="167"/>
      <c r="FR22" s="167"/>
      <c r="FS22" s="167"/>
      <c r="FT22" s="167"/>
      <c r="FU22" s="167"/>
      <c r="FV22" s="167"/>
      <c r="FW22" s="167"/>
      <c r="FX22" s="167"/>
      <c r="FY22" s="167"/>
      <c r="FZ22" s="167"/>
      <c r="GA22" s="167"/>
      <c r="GB22" s="167"/>
      <c r="GC22" s="167"/>
      <c r="GD22" s="167"/>
      <c r="GE22" s="167"/>
      <c r="GF22" s="167"/>
      <c r="GG22" s="167"/>
      <c r="GH22" s="167"/>
      <c r="GI22" s="167"/>
      <c r="GJ22" s="167"/>
      <c r="GK22" s="167"/>
      <c r="GL22" s="167"/>
      <c r="GM22" s="167"/>
      <c r="GN22" s="167"/>
      <c r="GO22" s="167"/>
      <c r="GP22" s="167"/>
      <c r="GQ22" s="167"/>
      <c r="GR22" s="167"/>
      <c r="GS22" s="167"/>
      <c r="GT22" s="167"/>
      <c r="GU22" s="167"/>
      <c r="GV22" s="167"/>
      <c r="GW22" s="167"/>
      <c r="GX22" s="167"/>
      <c r="GY22" s="167"/>
      <c r="GZ22" s="167"/>
      <c r="HA22" s="167"/>
      <c r="HB22" s="167"/>
      <c r="HC22" s="167"/>
      <c r="HD22" s="167"/>
      <c r="HE22" s="167"/>
      <c r="HF22" s="167"/>
      <c r="HG22" s="167"/>
      <c r="HH22" s="167"/>
      <c r="HI22" s="167"/>
      <c r="HJ22" s="167"/>
      <c r="HK22" s="167"/>
      <c r="HL22" s="167"/>
      <c r="HM22" s="167"/>
      <c r="HN22" s="167"/>
      <c r="HO22" s="167"/>
      <c r="HP22" s="167"/>
      <c r="HQ22" s="167"/>
      <c r="HR22" s="167"/>
      <c r="HS22" s="167"/>
      <c r="HT22" s="167"/>
      <c r="HU22" s="167"/>
      <c r="HV22" s="167"/>
      <c r="HW22" s="167"/>
      <c r="HX22" s="167"/>
      <c r="HY22" s="167"/>
      <c r="HZ22" s="167"/>
      <c r="IA22" s="167"/>
      <c r="IB22" s="167"/>
      <c r="IC22" s="167"/>
      <c r="ID22" s="167"/>
      <c r="IE22" s="167"/>
      <c r="IF22" s="167"/>
      <c r="IG22" s="167"/>
      <c r="IH22" s="167"/>
      <c r="II22" s="167"/>
      <c r="IJ22" s="167"/>
    </row>
    <row r="23" spans="1:244" s="168" customFormat="1" ht="18" hidden="1" customHeight="1" x14ac:dyDescent="0.25">
      <c r="A23" s="162" t="s">
        <v>219</v>
      </c>
      <c r="B23" s="163" t="s">
        <v>220</v>
      </c>
      <c r="C23" s="164" t="s">
        <v>182</v>
      </c>
      <c r="D23" s="165">
        <v>92.85</v>
      </c>
      <c r="E23" s="165">
        <v>880</v>
      </c>
      <c r="F23" s="166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  <c r="BR23" s="167"/>
      <c r="BS23" s="167"/>
      <c r="BT23" s="167"/>
      <c r="BU23" s="167"/>
      <c r="BV23" s="167"/>
      <c r="BW23" s="167"/>
      <c r="BX23" s="167"/>
      <c r="BY23" s="167"/>
      <c r="BZ23" s="167"/>
      <c r="CA23" s="167"/>
      <c r="CB23" s="167"/>
      <c r="CC23" s="167"/>
      <c r="CD23" s="167"/>
      <c r="CE23" s="167"/>
      <c r="CF23" s="167"/>
      <c r="CG23" s="167"/>
      <c r="CH23" s="167"/>
      <c r="CI23" s="167"/>
      <c r="CJ23" s="167"/>
      <c r="CK23" s="167"/>
      <c r="CL23" s="167"/>
      <c r="CM23" s="167"/>
      <c r="CN23" s="167"/>
      <c r="CO23" s="167"/>
      <c r="CP23" s="167"/>
      <c r="CQ23" s="167"/>
      <c r="CR23" s="167"/>
      <c r="CS23" s="167"/>
      <c r="CT23" s="167"/>
      <c r="CU23" s="167"/>
      <c r="CV23" s="167"/>
      <c r="CW23" s="167"/>
      <c r="CX23" s="167"/>
      <c r="CY23" s="167"/>
      <c r="CZ23" s="167"/>
      <c r="DA23" s="167"/>
      <c r="DB23" s="167"/>
      <c r="DC23" s="167"/>
      <c r="DD23" s="167"/>
      <c r="DE23" s="167"/>
      <c r="DF23" s="167"/>
      <c r="DG23" s="167"/>
      <c r="DH23" s="167"/>
      <c r="DI23" s="167"/>
      <c r="DJ23" s="167"/>
      <c r="DK23" s="167"/>
      <c r="DL23" s="167"/>
      <c r="DM23" s="167"/>
      <c r="DN23" s="167"/>
      <c r="DO23" s="167"/>
      <c r="DP23" s="167"/>
      <c r="DQ23" s="167"/>
      <c r="DR23" s="167"/>
      <c r="DS23" s="167"/>
      <c r="DT23" s="167"/>
      <c r="DU23" s="167"/>
      <c r="DV23" s="167"/>
      <c r="DW23" s="167"/>
      <c r="DX23" s="167"/>
      <c r="DY23" s="167"/>
      <c r="DZ23" s="167"/>
      <c r="EA23" s="167"/>
      <c r="EB23" s="167"/>
      <c r="EC23" s="167"/>
      <c r="ED23" s="167"/>
      <c r="EE23" s="167"/>
      <c r="EF23" s="167"/>
      <c r="EG23" s="167"/>
      <c r="EH23" s="167"/>
      <c r="EI23" s="167"/>
      <c r="EJ23" s="167"/>
      <c r="EK23" s="167"/>
      <c r="EL23" s="167"/>
      <c r="EM23" s="167"/>
      <c r="EN23" s="167"/>
      <c r="EO23" s="167"/>
      <c r="EP23" s="167"/>
      <c r="EQ23" s="167"/>
      <c r="ER23" s="167"/>
      <c r="ES23" s="167"/>
      <c r="ET23" s="167"/>
      <c r="EU23" s="167"/>
      <c r="EV23" s="167"/>
      <c r="EW23" s="167"/>
      <c r="EX23" s="167"/>
      <c r="EY23" s="167"/>
      <c r="EZ23" s="167"/>
      <c r="FA23" s="167"/>
      <c r="FB23" s="167"/>
      <c r="FC23" s="167"/>
      <c r="FD23" s="167"/>
      <c r="FE23" s="167"/>
      <c r="FF23" s="167"/>
      <c r="FG23" s="167"/>
      <c r="FH23" s="167"/>
      <c r="FI23" s="167"/>
      <c r="FJ23" s="167"/>
      <c r="FK23" s="167"/>
      <c r="FL23" s="167"/>
      <c r="FM23" s="167"/>
      <c r="FN23" s="167"/>
      <c r="FO23" s="167"/>
      <c r="FP23" s="167"/>
      <c r="FQ23" s="167"/>
      <c r="FR23" s="167"/>
      <c r="FS23" s="167"/>
      <c r="FT23" s="167"/>
      <c r="FU23" s="167"/>
      <c r="FV23" s="167"/>
      <c r="FW23" s="167"/>
      <c r="FX23" s="167"/>
      <c r="FY23" s="167"/>
      <c r="FZ23" s="167"/>
      <c r="GA23" s="167"/>
      <c r="GB23" s="167"/>
      <c r="GC23" s="167"/>
      <c r="GD23" s="167"/>
      <c r="GE23" s="167"/>
      <c r="GF23" s="167"/>
      <c r="GG23" s="167"/>
      <c r="GH23" s="167"/>
      <c r="GI23" s="167"/>
      <c r="GJ23" s="167"/>
      <c r="GK23" s="167"/>
      <c r="GL23" s="167"/>
      <c r="GM23" s="167"/>
      <c r="GN23" s="167"/>
      <c r="GO23" s="167"/>
      <c r="GP23" s="167"/>
      <c r="GQ23" s="167"/>
      <c r="GR23" s="167"/>
      <c r="GS23" s="167"/>
      <c r="GT23" s="167"/>
      <c r="GU23" s="167"/>
      <c r="GV23" s="167"/>
      <c r="GW23" s="167"/>
      <c r="GX23" s="167"/>
      <c r="GY23" s="167"/>
      <c r="GZ23" s="167"/>
      <c r="HA23" s="167"/>
      <c r="HB23" s="167"/>
      <c r="HC23" s="167"/>
      <c r="HD23" s="167"/>
      <c r="HE23" s="167"/>
      <c r="HF23" s="167"/>
      <c r="HG23" s="167"/>
      <c r="HH23" s="167"/>
      <c r="HI23" s="167"/>
      <c r="HJ23" s="167"/>
      <c r="HK23" s="167"/>
      <c r="HL23" s="167"/>
      <c r="HM23" s="167"/>
      <c r="HN23" s="167"/>
      <c r="HO23" s="167"/>
      <c r="HP23" s="167"/>
      <c r="HQ23" s="167"/>
      <c r="HR23" s="167"/>
      <c r="HS23" s="167"/>
      <c r="HT23" s="167"/>
      <c r="HU23" s="167"/>
      <c r="HV23" s="167"/>
      <c r="HW23" s="167"/>
      <c r="HX23" s="167"/>
      <c r="HY23" s="167"/>
      <c r="HZ23" s="167"/>
      <c r="IA23" s="167"/>
      <c r="IB23" s="167"/>
      <c r="IC23" s="167"/>
      <c r="ID23" s="167"/>
      <c r="IE23" s="167"/>
      <c r="IF23" s="167"/>
      <c r="IG23" s="167"/>
      <c r="IH23" s="167"/>
      <c r="II23" s="167"/>
      <c r="IJ23" s="167"/>
    </row>
    <row r="24" spans="1:244" s="168" customFormat="1" ht="30" hidden="1" customHeight="1" x14ac:dyDescent="0.25">
      <c r="A24" s="162" t="s">
        <v>221</v>
      </c>
      <c r="B24" s="163" t="s">
        <v>222</v>
      </c>
      <c r="C24" s="164" t="s">
        <v>182</v>
      </c>
      <c r="D24" s="165">
        <v>111</v>
      </c>
      <c r="E24" s="165">
        <v>290.78498000000002</v>
      </c>
      <c r="F24" s="166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7"/>
      <c r="BQ24" s="167"/>
      <c r="BR24" s="167"/>
      <c r="BS24" s="167"/>
      <c r="BT24" s="167"/>
      <c r="BU24" s="167"/>
      <c r="BV24" s="167"/>
      <c r="BW24" s="167"/>
      <c r="BX24" s="167"/>
      <c r="BY24" s="167"/>
      <c r="BZ24" s="167"/>
      <c r="CA24" s="167"/>
      <c r="CB24" s="167"/>
      <c r="CC24" s="167"/>
      <c r="CD24" s="167"/>
      <c r="CE24" s="167"/>
      <c r="CF24" s="167"/>
      <c r="CG24" s="167"/>
      <c r="CH24" s="167"/>
      <c r="CI24" s="167"/>
      <c r="CJ24" s="167"/>
      <c r="CK24" s="167"/>
      <c r="CL24" s="167"/>
      <c r="CM24" s="167"/>
      <c r="CN24" s="167"/>
      <c r="CO24" s="167"/>
      <c r="CP24" s="167"/>
      <c r="CQ24" s="167"/>
      <c r="CR24" s="167"/>
      <c r="CS24" s="167"/>
      <c r="CT24" s="167"/>
      <c r="CU24" s="167"/>
      <c r="CV24" s="167"/>
      <c r="CW24" s="167"/>
      <c r="CX24" s="167"/>
      <c r="CY24" s="167"/>
      <c r="CZ24" s="167"/>
      <c r="DA24" s="167"/>
      <c r="DB24" s="167"/>
      <c r="DC24" s="167"/>
      <c r="DD24" s="167"/>
      <c r="DE24" s="167"/>
      <c r="DF24" s="167"/>
      <c r="DG24" s="167"/>
      <c r="DH24" s="167"/>
      <c r="DI24" s="167"/>
      <c r="DJ24" s="167"/>
      <c r="DK24" s="167"/>
      <c r="DL24" s="167"/>
      <c r="DM24" s="167"/>
      <c r="DN24" s="167"/>
      <c r="DO24" s="167"/>
      <c r="DP24" s="167"/>
      <c r="DQ24" s="167"/>
      <c r="DR24" s="167"/>
      <c r="DS24" s="167"/>
      <c r="DT24" s="167"/>
      <c r="DU24" s="167"/>
      <c r="DV24" s="167"/>
      <c r="DW24" s="167"/>
      <c r="DX24" s="167"/>
      <c r="DY24" s="167"/>
      <c r="DZ24" s="167"/>
      <c r="EA24" s="167"/>
      <c r="EB24" s="167"/>
      <c r="EC24" s="167"/>
      <c r="ED24" s="167"/>
      <c r="EE24" s="167"/>
      <c r="EF24" s="167"/>
      <c r="EG24" s="167"/>
      <c r="EH24" s="167"/>
      <c r="EI24" s="167"/>
      <c r="EJ24" s="167"/>
      <c r="EK24" s="167"/>
      <c r="EL24" s="167"/>
      <c r="EM24" s="167"/>
      <c r="EN24" s="167"/>
      <c r="EO24" s="167"/>
      <c r="EP24" s="167"/>
      <c r="EQ24" s="167"/>
      <c r="ER24" s="167"/>
      <c r="ES24" s="167"/>
      <c r="ET24" s="167"/>
      <c r="EU24" s="167"/>
      <c r="EV24" s="167"/>
      <c r="EW24" s="167"/>
      <c r="EX24" s="167"/>
      <c r="EY24" s="167"/>
      <c r="EZ24" s="167"/>
      <c r="FA24" s="167"/>
      <c r="FB24" s="167"/>
      <c r="FC24" s="167"/>
      <c r="FD24" s="167"/>
      <c r="FE24" s="167"/>
      <c r="FF24" s="167"/>
      <c r="FG24" s="167"/>
      <c r="FH24" s="167"/>
      <c r="FI24" s="167"/>
      <c r="FJ24" s="167"/>
      <c r="FK24" s="167"/>
      <c r="FL24" s="167"/>
      <c r="FM24" s="167"/>
      <c r="FN24" s="167"/>
      <c r="FO24" s="167"/>
      <c r="FP24" s="167"/>
      <c r="FQ24" s="167"/>
      <c r="FR24" s="167"/>
      <c r="FS24" s="167"/>
      <c r="FT24" s="167"/>
      <c r="FU24" s="167"/>
      <c r="FV24" s="167"/>
      <c r="FW24" s="167"/>
      <c r="FX24" s="167"/>
      <c r="FY24" s="167"/>
      <c r="FZ24" s="167"/>
      <c r="GA24" s="167"/>
      <c r="GB24" s="167"/>
      <c r="GC24" s="167"/>
      <c r="GD24" s="167"/>
      <c r="GE24" s="167"/>
      <c r="GF24" s="167"/>
      <c r="GG24" s="167"/>
      <c r="GH24" s="167"/>
      <c r="GI24" s="167"/>
      <c r="GJ24" s="167"/>
      <c r="GK24" s="167"/>
      <c r="GL24" s="167"/>
      <c r="GM24" s="167"/>
      <c r="GN24" s="167"/>
      <c r="GO24" s="167"/>
      <c r="GP24" s="167"/>
      <c r="GQ24" s="167"/>
      <c r="GR24" s="167"/>
      <c r="GS24" s="167"/>
      <c r="GT24" s="167"/>
      <c r="GU24" s="167"/>
      <c r="GV24" s="167"/>
      <c r="GW24" s="167"/>
      <c r="GX24" s="167"/>
      <c r="GY24" s="167"/>
      <c r="GZ24" s="167"/>
      <c r="HA24" s="167"/>
      <c r="HB24" s="167"/>
      <c r="HC24" s="167"/>
      <c r="HD24" s="167"/>
      <c r="HE24" s="167"/>
      <c r="HF24" s="167"/>
      <c r="HG24" s="167"/>
      <c r="HH24" s="167"/>
      <c r="HI24" s="167"/>
      <c r="HJ24" s="167"/>
      <c r="HK24" s="167"/>
      <c r="HL24" s="167"/>
      <c r="HM24" s="167"/>
      <c r="HN24" s="167"/>
      <c r="HO24" s="167"/>
      <c r="HP24" s="167"/>
      <c r="HQ24" s="167"/>
      <c r="HR24" s="167"/>
      <c r="HS24" s="167"/>
      <c r="HT24" s="167"/>
      <c r="HU24" s="167"/>
      <c r="HV24" s="167"/>
      <c r="HW24" s="167"/>
      <c r="HX24" s="167"/>
      <c r="HY24" s="167"/>
      <c r="HZ24" s="167"/>
      <c r="IA24" s="167"/>
      <c r="IB24" s="167"/>
      <c r="IC24" s="167"/>
      <c r="ID24" s="167"/>
      <c r="IE24" s="167"/>
      <c r="IF24" s="167"/>
      <c r="IG24" s="167"/>
      <c r="IH24" s="167"/>
      <c r="II24" s="167"/>
      <c r="IJ24" s="167"/>
    </row>
    <row r="25" spans="1:244" s="168" customFormat="1" ht="15.75" hidden="1" x14ac:dyDescent="0.25">
      <c r="A25" s="169" t="s">
        <v>223</v>
      </c>
      <c r="B25" s="163" t="s">
        <v>224</v>
      </c>
      <c r="C25" s="164" t="s">
        <v>182</v>
      </c>
      <c r="D25" s="165">
        <v>58.11</v>
      </c>
      <c r="E25" s="165">
        <v>93.515819999999991</v>
      </c>
      <c r="F25" s="166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7"/>
      <c r="BQ25" s="167"/>
      <c r="BR25" s="167"/>
      <c r="BS25" s="167"/>
      <c r="BT25" s="167"/>
      <c r="BU25" s="167"/>
      <c r="BV25" s="167"/>
      <c r="BW25" s="167"/>
      <c r="BX25" s="167"/>
      <c r="BY25" s="167"/>
      <c r="BZ25" s="167"/>
      <c r="CA25" s="167"/>
      <c r="CB25" s="167"/>
      <c r="CC25" s="167"/>
      <c r="CD25" s="167"/>
      <c r="CE25" s="167"/>
      <c r="CF25" s="167"/>
      <c r="CG25" s="167"/>
      <c r="CH25" s="167"/>
      <c r="CI25" s="167"/>
      <c r="CJ25" s="167"/>
      <c r="CK25" s="167"/>
      <c r="CL25" s="167"/>
      <c r="CM25" s="167"/>
      <c r="CN25" s="167"/>
      <c r="CO25" s="167"/>
      <c r="CP25" s="167"/>
      <c r="CQ25" s="167"/>
      <c r="CR25" s="167"/>
      <c r="CS25" s="167"/>
      <c r="CT25" s="167"/>
      <c r="CU25" s="167"/>
      <c r="CV25" s="167"/>
      <c r="CW25" s="167"/>
      <c r="CX25" s="167"/>
      <c r="CY25" s="167"/>
      <c r="CZ25" s="167"/>
      <c r="DA25" s="167"/>
      <c r="DB25" s="167"/>
      <c r="DC25" s="167"/>
      <c r="DD25" s="167"/>
      <c r="DE25" s="167"/>
      <c r="DF25" s="167"/>
      <c r="DG25" s="167"/>
      <c r="DH25" s="167"/>
      <c r="DI25" s="167"/>
      <c r="DJ25" s="167"/>
      <c r="DK25" s="167"/>
      <c r="DL25" s="167"/>
      <c r="DM25" s="167"/>
      <c r="DN25" s="167"/>
      <c r="DO25" s="167"/>
      <c r="DP25" s="167"/>
      <c r="DQ25" s="167"/>
      <c r="DR25" s="167"/>
      <c r="DS25" s="167"/>
      <c r="DT25" s="167"/>
      <c r="DU25" s="167"/>
      <c r="DV25" s="167"/>
      <c r="DW25" s="167"/>
      <c r="DX25" s="167"/>
      <c r="DY25" s="167"/>
      <c r="DZ25" s="167"/>
      <c r="EA25" s="167"/>
      <c r="EB25" s="167"/>
      <c r="EC25" s="167"/>
      <c r="ED25" s="167"/>
      <c r="EE25" s="167"/>
      <c r="EF25" s="167"/>
      <c r="EG25" s="167"/>
      <c r="EH25" s="167"/>
      <c r="EI25" s="167"/>
      <c r="EJ25" s="167"/>
      <c r="EK25" s="167"/>
      <c r="EL25" s="167"/>
      <c r="EM25" s="167"/>
      <c r="EN25" s="167"/>
      <c r="EO25" s="167"/>
      <c r="EP25" s="167"/>
      <c r="EQ25" s="167"/>
      <c r="ER25" s="167"/>
      <c r="ES25" s="167"/>
      <c r="ET25" s="167"/>
      <c r="EU25" s="167"/>
      <c r="EV25" s="167"/>
      <c r="EW25" s="167"/>
      <c r="EX25" s="167"/>
      <c r="EY25" s="167"/>
      <c r="EZ25" s="167"/>
      <c r="FA25" s="167"/>
      <c r="FB25" s="167"/>
      <c r="FC25" s="167"/>
      <c r="FD25" s="167"/>
      <c r="FE25" s="167"/>
      <c r="FF25" s="167"/>
      <c r="FG25" s="167"/>
      <c r="FH25" s="167"/>
      <c r="FI25" s="167"/>
      <c r="FJ25" s="167"/>
      <c r="FK25" s="167"/>
      <c r="FL25" s="167"/>
      <c r="FM25" s="167"/>
      <c r="FN25" s="167"/>
      <c r="FO25" s="167"/>
      <c r="FP25" s="167"/>
      <c r="FQ25" s="167"/>
      <c r="FR25" s="167"/>
      <c r="FS25" s="167"/>
      <c r="FT25" s="167"/>
      <c r="FU25" s="167"/>
      <c r="FV25" s="167"/>
      <c r="FW25" s="167"/>
      <c r="FX25" s="167"/>
      <c r="FY25" s="167"/>
      <c r="FZ25" s="167"/>
      <c r="GA25" s="167"/>
      <c r="GB25" s="167"/>
      <c r="GC25" s="167"/>
      <c r="GD25" s="167"/>
      <c r="GE25" s="167"/>
      <c r="GF25" s="167"/>
      <c r="GG25" s="167"/>
      <c r="GH25" s="167"/>
      <c r="GI25" s="167"/>
      <c r="GJ25" s="167"/>
      <c r="GK25" s="167"/>
      <c r="GL25" s="167"/>
      <c r="GM25" s="167"/>
      <c r="GN25" s="167"/>
      <c r="GO25" s="167"/>
      <c r="GP25" s="167"/>
      <c r="GQ25" s="167"/>
      <c r="GR25" s="167"/>
      <c r="GS25" s="167"/>
      <c r="GT25" s="167"/>
      <c r="GU25" s="167"/>
      <c r="GV25" s="167"/>
      <c r="GW25" s="167"/>
      <c r="GX25" s="167"/>
      <c r="GY25" s="167"/>
      <c r="GZ25" s="167"/>
      <c r="HA25" s="167"/>
      <c r="HB25" s="167"/>
      <c r="HC25" s="167"/>
      <c r="HD25" s="167"/>
      <c r="HE25" s="167"/>
      <c r="HF25" s="167"/>
      <c r="HG25" s="167"/>
      <c r="HH25" s="167"/>
      <c r="HI25" s="167"/>
      <c r="HJ25" s="167"/>
      <c r="HK25" s="167"/>
      <c r="HL25" s="167"/>
      <c r="HM25" s="167"/>
      <c r="HN25" s="167"/>
      <c r="HO25" s="167"/>
      <c r="HP25" s="167"/>
      <c r="HQ25" s="167"/>
      <c r="HR25" s="167"/>
      <c r="HS25" s="167"/>
      <c r="HT25" s="167"/>
      <c r="HU25" s="167"/>
      <c r="HV25" s="167"/>
      <c r="HW25" s="167"/>
      <c r="HX25" s="167"/>
      <c r="HY25" s="167"/>
      <c r="HZ25" s="167"/>
      <c r="IA25" s="167"/>
      <c r="IB25" s="167"/>
      <c r="IC25" s="167"/>
      <c r="ID25" s="167"/>
      <c r="IE25" s="167"/>
      <c r="IF25" s="167"/>
      <c r="IG25" s="167"/>
      <c r="IH25" s="167"/>
      <c r="II25" s="167"/>
      <c r="IJ25" s="167"/>
    </row>
    <row r="26" spans="1:244" ht="18.75" hidden="1" x14ac:dyDescent="0.3">
      <c r="A26" s="170"/>
      <c r="B26" s="170"/>
      <c r="C26" s="171"/>
      <c r="D26" s="172">
        <f>SUM(D21:D25)-D20</f>
        <v>-35491.030603266714</v>
      </c>
      <c r="E26" s="172">
        <f>SUM(E21:E25)-E20</f>
        <v>-53063.510859999718</v>
      </c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3"/>
      <c r="BN26" s="173"/>
      <c r="BO26" s="173"/>
      <c r="BP26" s="173"/>
      <c r="BQ26" s="173"/>
      <c r="BR26" s="173"/>
      <c r="BS26" s="173"/>
      <c r="BT26" s="173"/>
      <c r="BU26" s="173"/>
      <c r="BV26" s="173"/>
      <c r="BW26" s="173"/>
      <c r="BX26" s="173"/>
      <c r="BY26" s="173"/>
      <c r="BZ26" s="173"/>
      <c r="CA26" s="173"/>
      <c r="CB26" s="173"/>
      <c r="CC26" s="173"/>
      <c r="CD26" s="173"/>
      <c r="CE26" s="173"/>
      <c r="CF26" s="173"/>
      <c r="CG26" s="173"/>
      <c r="CH26" s="173"/>
      <c r="CI26" s="173"/>
      <c r="CJ26" s="173"/>
      <c r="CK26" s="173"/>
      <c r="CL26" s="173"/>
      <c r="CM26" s="173"/>
      <c r="CN26" s="173"/>
      <c r="CO26" s="173"/>
      <c r="CP26" s="173"/>
      <c r="CQ26" s="173"/>
      <c r="CR26" s="173"/>
      <c r="CS26" s="173"/>
      <c r="CT26" s="173"/>
      <c r="CU26" s="173"/>
      <c r="CV26" s="173"/>
      <c r="CW26" s="173"/>
      <c r="CX26" s="173"/>
      <c r="CY26" s="173"/>
      <c r="CZ26" s="173"/>
      <c r="DA26" s="173"/>
      <c r="DB26" s="173"/>
      <c r="DC26" s="173"/>
      <c r="DD26" s="173"/>
      <c r="DE26" s="173"/>
      <c r="DF26" s="173"/>
      <c r="DG26" s="173"/>
      <c r="DH26" s="173"/>
      <c r="DI26" s="173"/>
      <c r="DJ26" s="173"/>
      <c r="DK26" s="173"/>
      <c r="DL26" s="173"/>
      <c r="DM26" s="173"/>
      <c r="DN26" s="173"/>
      <c r="DO26" s="173"/>
      <c r="DP26" s="173"/>
      <c r="DQ26" s="173"/>
      <c r="DR26" s="173"/>
      <c r="DS26" s="173"/>
      <c r="DT26" s="173"/>
      <c r="DU26" s="173"/>
      <c r="DV26" s="173"/>
      <c r="DW26" s="173"/>
      <c r="DX26" s="173"/>
      <c r="DY26" s="173"/>
      <c r="DZ26" s="173"/>
      <c r="EA26" s="173"/>
      <c r="EB26" s="173"/>
      <c r="EC26" s="173"/>
      <c r="ED26" s="173"/>
      <c r="EE26" s="173"/>
      <c r="EF26" s="173"/>
      <c r="EG26" s="173"/>
      <c r="EH26" s="173"/>
      <c r="EI26" s="173"/>
      <c r="EJ26" s="173"/>
      <c r="EK26" s="173"/>
      <c r="EL26" s="173"/>
      <c r="EM26" s="173"/>
      <c r="EN26" s="173"/>
      <c r="EO26" s="173"/>
      <c r="EP26" s="173"/>
      <c r="EQ26" s="173"/>
      <c r="ER26" s="173"/>
      <c r="ES26" s="173"/>
      <c r="ET26" s="173"/>
      <c r="EU26" s="173"/>
      <c r="EV26" s="173"/>
      <c r="EW26" s="173"/>
      <c r="EX26" s="173"/>
      <c r="EY26" s="173"/>
      <c r="EZ26" s="173"/>
      <c r="FA26" s="173"/>
      <c r="FB26" s="173"/>
      <c r="FC26" s="173"/>
      <c r="FD26" s="173"/>
      <c r="FE26" s="173"/>
      <c r="FF26" s="173"/>
      <c r="FG26" s="173"/>
      <c r="FH26" s="173"/>
      <c r="FI26" s="173"/>
      <c r="FJ26" s="173"/>
      <c r="FK26" s="173"/>
      <c r="FL26" s="173"/>
      <c r="FM26" s="173"/>
      <c r="FN26" s="173"/>
      <c r="FO26" s="173"/>
      <c r="FP26" s="173"/>
      <c r="FQ26" s="173"/>
      <c r="FR26" s="173"/>
      <c r="FS26" s="173"/>
      <c r="FT26" s="173"/>
      <c r="FU26" s="173"/>
      <c r="FV26" s="173"/>
      <c r="FW26" s="173"/>
      <c r="FX26" s="173"/>
      <c r="FY26" s="173"/>
      <c r="FZ26" s="173"/>
      <c r="GA26" s="173"/>
      <c r="GB26" s="173"/>
      <c r="GC26" s="173"/>
      <c r="GD26" s="173"/>
      <c r="GE26" s="173"/>
      <c r="GF26" s="173"/>
      <c r="GG26" s="173"/>
      <c r="GH26" s="173"/>
      <c r="GI26" s="173"/>
      <c r="GJ26" s="173"/>
      <c r="GK26" s="173"/>
      <c r="GL26" s="173"/>
      <c r="GM26" s="173"/>
      <c r="GN26" s="173"/>
      <c r="GO26" s="173"/>
      <c r="GP26" s="173"/>
      <c r="GQ26" s="173"/>
      <c r="GR26" s="173"/>
      <c r="GS26" s="173"/>
      <c r="GT26" s="173"/>
      <c r="GU26" s="173"/>
      <c r="GV26" s="173"/>
      <c r="GW26" s="173"/>
      <c r="GX26" s="173"/>
      <c r="GY26" s="173"/>
      <c r="GZ26" s="173"/>
      <c r="HA26" s="173"/>
      <c r="HB26" s="173"/>
      <c r="HC26" s="173"/>
      <c r="HD26" s="173"/>
      <c r="HE26" s="173"/>
      <c r="HF26" s="173"/>
      <c r="HG26" s="173"/>
      <c r="HH26" s="173"/>
      <c r="HI26" s="173"/>
      <c r="HJ26" s="173"/>
      <c r="HK26" s="173"/>
      <c r="HL26" s="173"/>
      <c r="HM26" s="173"/>
      <c r="HN26" s="173"/>
      <c r="HO26" s="173"/>
      <c r="HP26" s="173"/>
      <c r="HQ26" s="173"/>
      <c r="HR26" s="173"/>
      <c r="HS26" s="173"/>
      <c r="HT26" s="173"/>
      <c r="HU26" s="173"/>
      <c r="HV26" s="173"/>
      <c r="HW26" s="173"/>
      <c r="HX26" s="173"/>
      <c r="HY26" s="173"/>
      <c r="HZ26" s="173"/>
      <c r="IA26" s="173"/>
      <c r="IB26" s="173"/>
      <c r="IC26" s="173"/>
      <c r="ID26" s="173"/>
      <c r="IE26" s="173"/>
      <c r="IF26" s="173"/>
      <c r="IG26" s="173"/>
      <c r="IH26" s="173"/>
      <c r="II26" s="173"/>
      <c r="IJ26" s="173"/>
    </row>
    <row r="27" spans="1:244" ht="51" customHeight="1" x14ac:dyDescent="0.3">
      <c r="A27" s="129" t="s">
        <v>225</v>
      </c>
      <c r="B27" s="129"/>
      <c r="C27" s="129"/>
      <c r="D27" s="174"/>
      <c r="E27" s="175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  <c r="BX27" s="131"/>
      <c r="BY27" s="131"/>
      <c r="BZ27" s="131"/>
      <c r="CA27" s="131"/>
      <c r="CB27" s="131"/>
      <c r="CC27" s="131"/>
      <c r="CD27" s="131"/>
      <c r="CE27" s="131"/>
      <c r="CF27" s="131"/>
      <c r="CG27" s="131"/>
      <c r="CH27" s="131"/>
      <c r="CI27" s="131"/>
      <c r="CJ27" s="131"/>
      <c r="CK27" s="131"/>
      <c r="CL27" s="131"/>
      <c r="CM27" s="131"/>
      <c r="CN27" s="131"/>
      <c r="CO27" s="131"/>
      <c r="CP27" s="131"/>
      <c r="CQ27" s="131"/>
      <c r="CR27" s="131"/>
      <c r="CS27" s="131"/>
      <c r="CT27" s="131"/>
      <c r="CU27" s="131"/>
      <c r="CV27" s="131"/>
      <c r="CW27" s="131"/>
      <c r="CX27" s="131"/>
      <c r="CY27" s="131"/>
      <c r="CZ27" s="131"/>
      <c r="DA27" s="131"/>
      <c r="DB27" s="131"/>
      <c r="DC27" s="131"/>
      <c r="DD27" s="131"/>
      <c r="DE27" s="131"/>
      <c r="DF27" s="131"/>
      <c r="DG27" s="131"/>
      <c r="DH27" s="131"/>
      <c r="DI27" s="131"/>
      <c r="DJ27" s="131"/>
      <c r="DK27" s="131"/>
      <c r="DL27" s="131"/>
      <c r="DM27" s="131"/>
      <c r="DN27" s="131"/>
      <c r="DO27" s="131"/>
      <c r="DP27" s="131"/>
      <c r="DQ27" s="131"/>
      <c r="DR27" s="131"/>
      <c r="DS27" s="131"/>
      <c r="DT27" s="131"/>
      <c r="DU27" s="131"/>
      <c r="DV27" s="131"/>
      <c r="DW27" s="131"/>
      <c r="DX27" s="131"/>
      <c r="DY27" s="131"/>
      <c r="DZ27" s="131"/>
      <c r="EA27" s="131"/>
      <c r="EB27" s="131"/>
      <c r="EC27" s="131"/>
      <c r="ED27" s="131"/>
      <c r="EE27" s="131"/>
      <c r="EF27" s="131"/>
      <c r="EG27" s="131"/>
      <c r="EH27" s="131"/>
      <c r="EI27" s="131"/>
      <c r="EJ27" s="131"/>
      <c r="EK27" s="131"/>
      <c r="EL27" s="131"/>
      <c r="EM27" s="131"/>
      <c r="EN27" s="131"/>
      <c r="EO27" s="131"/>
      <c r="EP27" s="131"/>
      <c r="EQ27" s="131"/>
      <c r="ER27" s="131"/>
      <c r="ES27" s="131"/>
      <c r="ET27" s="131"/>
      <c r="EU27" s="131"/>
      <c r="EV27" s="131"/>
      <c r="EW27" s="131"/>
      <c r="EX27" s="131"/>
      <c r="EY27" s="131"/>
      <c r="EZ27" s="131"/>
      <c r="FA27" s="131"/>
      <c r="FB27" s="131"/>
      <c r="FC27" s="131"/>
      <c r="FD27" s="131"/>
      <c r="FE27" s="131"/>
      <c r="FF27" s="131"/>
      <c r="FG27" s="131"/>
      <c r="FH27" s="131"/>
      <c r="FI27" s="131"/>
      <c r="FJ27" s="131"/>
      <c r="FK27" s="131"/>
      <c r="FL27" s="131"/>
      <c r="FM27" s="131"/>
      <c r="FN27" s="131"/>
      <c r="FO27" s="131"/>
      <c r="FP27" s="131"/>
      <c r="FQ27" s="131"/>
      <c r="FR27" s="131"/>
      <c r="FS27" s="131"/>
      <c r="FT27" s="131"/>
      <c r="FU27" s="131"/>
      <c r="FV27" s="131"/>
      <c r="FW27" s="131"/>
      <c r="FX27" s="131"/>
      <c r="FY27" s="131"/>
      <c r="FZ27" s="131"/>
      <c r="GA27" s="131"/>
      <c r="GB27" s="131"/>
      <c r="GC27" s="131"/>
      <c r="GD27" s="131"/>
      <c r="GE27" s="131"/>
      <c r="GF27" s="131"/>
      <c r="GG27" s="131"/>
      <c r="GH27" s="131"/>
      <c r="GI27" s="131"/>
      <c r="GJ27" s="131"/>
      <c r="GK27" s="131"/>
      <c r="GL27" s="131"/>
      <c r="GM27" s="131"/>
      <c r="GN27" s="131"/>
      <c r="GO27" s="131"/>
      <c r="GP27" s="131"/>
      <c r="GQ27" s="131"/>
      <c r="GR27" s="131"/>
      <c r="GS27" s="131"/>
      <c r="GT27" s="131"/>
      <c r="GU27" s="131"/>
      <c r="GV27" s="131"/>
      <c r="GW27" s="131"/>
      <c r="GX27" s="131"/>
      <c r="GY27" s="131"/>
      <c r="GZ27" s="131"/>
      <c r="HA27" s="131"/>
      <c r="HB27" s="131"/>
      <c r="HC27" s="131"/>
      <c r="HD27" s="131"/>
      <c r="HE27" s="131"/>
      <c r="HF27" s="131"/>
      <c r="HG27" s="131"/>
      <c r="HH27" s="131"/>
      <c r="HI27" s="131"/>
      <c r="HJ27" s="131"/>
      <c r="HK27" s="131"/>
      <c r="HL27" s="131"/>
      <c r="HM27" s="131"/>
      <c r="HN27" s="131"/>
      <c r="HO27" s="131"/>
      <c r="HP27" s="131"/>
      <c r="HQ27" s="131"/>
      <c r="HR27" s="131"/>
      <c r="HS27" s="131"/>
      <c r="HT27" s="131"/>
      <c r="HU27" s="131"/>
      <c r="HV27" s="131"/>
      <c r="HW27" s="131"/>
      <c r="HX27" s="131"/>
      <c r="HY27" s="131"/>
      <c r="HZ27" s="131"/>
      <c r="IA27" s="131"/>
      <c r="IB27" s="131"/>
      <c r="IC27" s="131"/>
      <c r="ID27" s="131"/>
      <c r="IE27" s="131"/>
      <c r="IF27" s="131"/>
      <c r="IG27" s="131"/>
      <c r="IH27" s="131"/>
      <c r="II27" s="131"/>
      <c r="IJ27" s="131"/>
    </row>
    <row r="28" spans="1:244" ht="10.5" customHeight="1" x14ac:dyDescent="0.2">
      <c r="A28" s="132" t="s">
        <v>173</v>
      </c>
      <c r="B28" s="133" t="s">
        <v>174</v>
      </c>
      <c r="C28" s="134" t="s">
        <v>175</v>
      </c>
      <c r="D28" s="176" t="str">
        <f>D3</f>
        <v>2024 год</v>
      </c>
      <c r="E28" s="177"/>
      <c r="F28" s="136" t="s">
        <v>177</v>
      </c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  <c r="CC28" s="137"/>
      <c r="CD28" s="137"/>
      <c r="CE28" s="137"/>
      <c r="CF28" s="137"/>
      <c r="CG28" s="137"/>
      <c r="CH28" s="137"/>
      <c r="CI28" s="137"/>
      <c r="CJ28" s="137"/>
      <c r="CK28" s="137"/>
      <c r="CL28" s="137"/>
      <c r="CM28" s="137"/>
      <c r="CN28" s="137"/>
      <c r="CO28" s="137"/>
      <c r="CP28" s="137"/>
      <c r="CQ28" s="137"/>
      <c r="CR28" s="137"/>
      <c r="CS28" s="137"/>
      <c r="CT28" s="137"/>
      <c r="CU28" s="137"/>
      <c r="CV28" s="137"/>
      <c r="CW28" s="137"/>
      <c r="CX28" s="137"/>
      <c r="CY28" s="137"/>
      <c r="CZ28" s="137"/>
      <c r="DA28" s="137"/>
      <c r="DB28" s="137"/>
      <c r="DC28" s="137"/>
      <c r="DD28" s="137"/>
      <c r="DE28" s="137"/>
      <c r="DF28" s="137"/>
      <c r="DG28" s="137"/>
      <c r="DH28" s="137"/>
      <c r="DI28" s="137"/>
      <c r="DJ28" s="137"/>
      <c r="DK28" s="137"/>
      <c r="DL28" s="137"/>
      <c r="DM28" s="137"/>
      <c r="DN28" s="137"/>
      <c r="DO28" s="137"/>
      <c r="DP28" s="137"/>
      <c r="DQ28" s="137"/>
      <c r="DR28" s="137"/>
      <c r="DS28" s="137"/>
      <c r="DT28" s="137"/>
      <c r="DU28" s="137"/>
      <c r="DV28" s="137"/>
      <c r="DW28" s="137"/>
      <c r="DX28" s="137"/>
      <c r="DY28" s="137"/>
      <c r="DZ28" s="137"/>
      <c r="EA28" s="137"/>
      <c r="EB28" s="137"/>
      <c r="EC28" s="137"/>
      <c r="ED28" s="137"/>
      <c r="EE28" s="137"/>
      <c r="EF28" s="137"/>
      <c r="EG28" s="137"/>
      <c r="EH28" s="137"/>
      <c r="EI28" s="137"/>
      <c r="EJ28" s="137"/>
      <c r="EK28" s="137"/>
      <c r="EL28" s="137"/>
      <c r="EM28" s="137"/>
      <c r="EN28" s="137"/>
      <c r="EO28" s="137"/>
      <c r="EP28" s="137"/>
      <c r="EQ28" s="137"/>
      <c r="ER28" s="137"/>
      <c r="ES28" s="137"/>
      <c r="ET28" s="137"/>
      <c r="EU28" s="137"/>
      <c r="EV28" s="137"/>
      <c r="EW28" s="137"/>
      <c r="EX28" s="137"/>
      <c r="EY28" s="137"/>
      <c r="EZ28" s="137"/>
      <c r="FA28" s="137"/>
      <c r="FB28" s="137"/>
      <c r="FC28" s="137"/>
      <c r="FD28" s="137"/>
      <c r="FE28" s="137"/>
      <c r="FF28" s="137"/>
      <c r="FG28" s="137"/>
      <c r="FH28" s="137"/>
      <c r="FI28" s="137"/>
      <c r="FJ28" s="137"/>
      <c r="FK28" s="137"/>
      <c r="FL28" s="137"/>
      <c r="FM28" s="137"/>
      <c r="FN28" s="137"/>
      <c r="FO28" s="137"/>
      <c r="FP28" s="137"/>
      <c r="FQ28" s="137"/>
      <c r="FR28" s="137"/>
      <c r="FS28" s="137"/>
      <c r="FT28" s="137"/>
      <c r="FU28" s="137"/>
      <c r="FV28" s="137"/>
      <c r="FW28" s="137"/>
      <c r="FX28" s="137"/>
      <c r="FY28" s="137"/>
      <c r="FZ28" s="137"/>
      <c r="GA28" s="137"/>
      <c r="GB28" s="137"/>
      <c r="GC28" s="137"/>
      <c r="GD28" s="137"/>
      <c r="GE28" s="137"/>
      <c r="GF28" s="137"/>
      <c r="GG28" s="137"/>
      <c r="GH28" s="137"/>
      <c r="GI28" s="137"/>
      <c r="GJ28" s="137"/>
      <c r="GK28" s="137"/>
      <c r="GL28" s="137"/>
      <c r="GM28" s="137"/>
      <c r="GN28" s="137"/>
      <c r="GO28" s="137"/>
      <c r="GP28" s="137"/>
      <c r="GQ28" s="137"/>
      <c r="GR28" s="137"/>
      <c r="GS28" s="137"/>
      <c r="GT28" s="137"/>
      <c r="GU28" s="137"/>
      <c r="GV28" s="137"/>
      <c r="GW28" s="137"/>
      <c r="GX28" s="137"/>
      <c r="GY28" s="137"/>
      <c r="GZ28" s="137"/>
      <c r="HA28" s="137"/>
      <c r="HB28" s="137"/>
      <c r="HC28" s="137"/>
      <c r="HD28" s="137"/>
      <c r="HE28" s="137"/>
      <c r="HF28" s="137"/>
      <c r="HG28" s="137"/>
      <c r="HH28" s="137"/>
      <c r="HI28" s="137"/>
      <c r="HJ28" s="137"/>
      <c r="HK28" s="137"/>
      <c r="HL28" s="137"/>
      <c r="HM28" s="137"/>
      <c r="HN28" s="137"/>
      <c r="HO28" s="137"/>
      <c r="HP28" s="137"/>
      <c r="HQ28" s="137"/>
      <c r="HR28" s="137"/>
      <c r="HS28" s="137"/>
      <c r="HT28" s="137"/>
      <c r="HU28" s="137"/>
      <c r="HV28" s="137"/>
      <c r="HW28" s="137"/>
      <c r="HX28" s="137"/>
      <c r="HY28" s="137"/>
      <c r="HZ28" s="137"/>
      <c r="IA28" s="137"/>
      <c r="IB28" s="137"/>
      <c r="IC28" s="137"/>
      <c r="ID28" s="137"/>
      <c r="IE28" s="137"/>
      <c r="IF28" s="137"/>
      <c r="IG28" s="137"/>
      <c r="IH28" s="137"/>
      <c r="II28" s="137"/>
      <c r="IJ28" s="137"/>
    </row>
    <row r="29" spans="1:244" ht="9.75" customHeight="1" x14ac:dyDescent="0.2">
      <c r="A29" s="132"/>
      <c r="B29" s="133"/>
      <c r="C29" s="134"/>
      <c r="D29" s="176" t="s">
        <v>178</v>
      </c>
      <c r="E29" s="133" t="s">
        <v>15</v>
      </c>
      <c r="F29" s="139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7"/>
      <c r="BU29" s="137"/>
      <c r="BV29" s="137"/>
      <c r="BW29" s="137"/>
      <c r="BX29" s="137"/>
      <c r="BY29" s="137"/>
      <c r="BZ29" s="137"/>
      <c r="CA29" s="137"/>
      <c r="CB29" s="137"/>
      <c r="CC29" s="137"/>
      <c r="CD29" s="137"/>
      <c r="CE29" s="137"/>
      <c r="CF29" s="137"/>
      <c r="CG29" s="137"/>
      <c r="CH29" s="137"/>
      <c r="CI29" s="137"/>
      <c r="CJ29" s="137"/>
      <c r="CK29" s="137"/>
      <c r="CL29" s="137"/>
      <c r="CM29" s="137"/>
      <c r="CN29" s="137"/>
      <c r="CO29" s="137"/>
      <c r="CP29" s="137"/>
      <c r="CQ29" s="137"/>
      <c r="CR29" s="137"/>
      <c r="CS29" s="137"/>
      <c r="CT29" s="137"/>
      <c r="CU29" s="137"/>
      <c r="CV29" s="137"/>
      <c r="CW29" s="137"/>
      <c r="CX29" s="137"/>
      <c r="CY29" s="137"/>
      <c r="CZ29" s="137"/>
      <c r="DA29" s="137"/>
      <c r="DB29" s="137"/>
      <c r="DC29" s="137"/>
      <c r="DD29" s="137"/>
      <c r="DE29" s="137"/>
      <c r="DF29" s="137"/>
      <c r="DG29" s="137"/>
      <c r="DH29" s="137"/>
      <c r="DI29" s="137"/>
      <c r="DJ29" s="137"/>
      <c r="DK29" s="137"/>
      <c r="DL29" s="137"/>
      <c r="DM29" s="137"/>
      <c r="DN29" s="137"/>
      <c r="DO29" s="137"/>
      <c r="DP29" s="137"/>
      <c r="DQ29" s="137"/>
      <c r="DR29" s="137"/>
      <c r="DS29" s="137"/>
      <c r="DT29" s="137"/>
      <c r="DU29" s="137"/>
      <c r="DV29" s="137"/>
      <c r="DW29" s="137"/>
      <c r="DX29" s="137"/>
      <c r="DY29" s="137"/>
      <c r="DZ29" s="137"/>
      <c r="EA29" s="137"/>
      <c r="EB29" s="137"/>
      <c r="EC29" s="137"/>
      <c r="ED29" s="137"/>
      <c r="EE29" s="137"/>
      <c r="EF29" s="137"/>
      <c r="EG29" s="137"/>
      <c r="EH29" s="137"/>
      <c r="EI29" s="137"/>
      <c r="EJ29" s="137"/>
      <c r="EK29" s="137"/>
      <c r="EL29" s="137"/>
      <c r="EM29" s="137"/>
      <c r="EN29" s="137"/>
      <c r="EO29" s="137"/>
      <c r="EP29" s="137"/>
      <c r="EQ29" s="137"/>
      <c r="ER29" s="137"/>
      <c r="ES29" s="137"/>
      <c r="ET29" s="137"/>
      <c r="EU29" s="137"/>
      <c r="EV29" s="137"/>
      <c r="EW29" s="137"/>
      <c r="EX29" s="137"/>
      <c r="EY29" s="137"/>
      <c r="EZ29" s="137"/>
      <c r="FA29" s="137"/>
      <c r="FB29" s="137"/>
      <c r="FC29" s="137"/>
      <c r="FD29" s="137"/>
      <c r="FE29" s="137"/>
      <c r="FF29" s="137"/>
      <c r="FG29" s="137"/>
      <c r="FH29" s="137"/>
      <c r="FI29" s="137"/>
      <c r="FJ29" s="137"/>
      <c r="FK29" s="137"/>
      <c r="FL29" s="137"/>
      <c r="FM29" s="137"/>
      <c r="FN29" s="137"/>
      <c r="FO29" s="137"/>
      <c r="FP29" s="137"/>
      <c r="FQ29" s="137"/>
      <c r="FR29" s="137"/>
      <c r="FS29" s="137"/>
      <c r="FT29" s="137"/>
      <c r="FU29" s="137"/>
      <c r="FV29" s="137"/>
      <c r="FW29" s="137"/>
      <c r="FX29" s="137"/>
      <c r="FY29" s="137"/>
      <c r="FZ29" s="137"/>
      <c r="GA29" s="137"/>
      <c r="GB29" s="137"/>
      <c r="GC29" s="137"/>
      <c r="GD29" s="137"/>
      <c r="GE29" s="137"/>
      <c r="GF29" s="137"/>
      <c r="GG29" s="137"/>
      <c r="GH29" s="137"/>
      <c r="GI29" s="137"/>
      <c r="GJ29" s="137"/>
      <c r="GK29" s="137"/>
      <c r="GL29" s="137"/>
      <c r="GM29" s="137"/>
      <c r="GN29" s="137"/>
      <c r="GO29" s="137"/>
      <c r="GP29" s="137"/>
      <c r="GQ29" s="137"/>
      <c r="GR29" s="137"/>
      <c r="GS29" s="137"/>
      <c r="GT29" s="137"/>
      <c r="GU29" s="137"/>
      <c r="GV29" s="137"/>
      <c r="GW29" s="137"/>
      <c r="GX29" s="137"/>
      <c r="GY29" s="137"/>
      <c r="GZ29" s="137"/>
      <c r="HA29" s="137"/>
      <c r="HB29" s="137"/>
      <c r="HC29" s="137"/>
      <c r="HD29" s="137"/>
      <c r="HE29" s="137"/>
      <c r="HF29" s="137"/>
      <c r="HG29" s="137"/>
      <c r="HH29" s="137"/>
      <c r="HI29" s="137"/>
      <c r="HJ29" s="137"/>
      <c r="HK29" s="137"/>
      <c r="HL29" s="137"/>
      <c r="HM29" s="137"/>
      <c r="HN29" s="137"/>
      <c r="HO29" s="137"/>
      <c r="HP29" s="137"/>
      <c r="HQ29" s="137"/>
      <c r="HR29" s="137"/>
      <c r="HS29" s="137"/>
      <c r="HT29" s="137"/>
      <c r="HU29" s="137"/>
      <c r="HV29" s="137"/>
      <c r="HW29" s="137"/>
      <c r="HX29" s="137"/>
      <c r="HY29" s="137"/>
      <c r="HZ29" s="137"/>
      <c r="IA29" s="137"/>
      <c r="IB29" s="137"/>
      <c r="IC29" s="137"/>
      <c r="ID29" s="137"/>
      <c r="IE29" s="137"/>
      <c r="IF29" s="137"/>
      <c r="IG29" s="137"/>
      <c r="IH29" s="137"/>
      <c r="II29" s="137"/>
      <c r="IJ29" s="137"/>
    </row>
    <row r="30" spans="1:244" ht="11.25" customHeight="1" x14ac:dyDescent="0.2">
      <c r="A30" s="132"/>
      <c r="B30" s="133"/>
      <c r="C30" s="134"/>
      <c r="D30" s="176"/>
      <c r="E30" s="133"/>
      <c r="F30" s="140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37"/>
      <c r="DC30" s="137"/>
      <c r="DD30" s="137"/>
      <c r="DE30" s="137"/>
      <c r="DF30" s="137"/>
      <c r="DG30" s="137"/>
      <c r="DH30" s="137"/>
      <c r="DI30" s="137"/>
      <c r="DJ30" s="137"/>
      <c r="DK30" s="137"/>
      <c r="DL30" s="137"/>
      <c r="DM30" s="137"/>
      <c r="DN30" s="137"/>
      <c r="DO30" s="137"/>
      <c r="DP30" s="137"/>
      <c r="DQ30" s="137"/>
      <c r="DR30" s="137"/>
      <c r="DS30" s="137"/>
      <c r="DT30" s="137"/>
      <c r="DU30" s="137"/>
      <c r="DV30" s="137"/>
      <c r="DW30" s="137"/>
      <c r="DX30" s="137"/>
      <c r="DY30" s="137"/>
      <c r="DZ30" s="137"/>
      <c r="EA30" s="137"/>
      <c r="EB30" s="137"/>
      <c r="EC30" s="137"/>
      <c r="ED30" s="137"/>
      <c r="EE30" s="137"/>
      <c r="EF30" s="137"/>
      <c r="EG30" s="137"/>
      <c r="EH30" s="137"/>
      <c r="EI30" s="137"/>
      <c r="EJ30" s="137"/>
      <c r="EK30" s="137"/>
      <c r="EL30" s="137"/>
      <c r="EM30" s="137"/>
      <c r="EN30" s="137"/>
      <c r="EO30" s="137"/>
      <c r="EP30" s="137"/>
      <c r="EQ30" s="137"/>
      <c r="ER30" s="137"/>
      <c r="ES30" s="137"/>
      <c r="ET30" s="137"/>
      <c r="EU30" s="137"/>
      <c r="EV30" s="137"/>
      <c r="EW30" s="137"/>
      <c r="EX30" s="137"/>
      <c r="EY30" s="137"/>
      <c r="EZ30" s="137"/>
      <c r="FA30" s="137"/>
      <c r="FB30" s="137"/>
      <c r="FC30" s="137"/>
      <c r="FD30" s="137"/>
      <c r="FE30" s="137"/>
      <c r="FF30" s="137"/>
      <c r="FG30" s="137"/>
      <c r="FH30" s="137"/>
      <c r="FI30" s="137"/>
      <c r="FJ30" s="137"/>
      <c r="FK30" s="137"/>
      <c r="FL30" s="137"/>
      <c r="FM30" s="137"/>
      <c r="FN30" s="137"/>
      <c r="FO30" s="137"/>
      <c r="FP30" s="137"/>
      <c r="FQ30" s="137"/>
      <c r="FR30" s="137"/>
      <c r="FS30" s="137"/>
      <c r="FT30" s="137"/>
      <c r="FU30" s="137"/>
      <c r="FV30" s="137"/>
      <c r="FW30" s="137"/>
      <c r="FX30" s="137"/>
      <c r="FY30" s="137"/>
      <c r="FZ30" s="137"/>
      <c r="GA30" s="137"/>
      <c r="GB30" s="137"/>
      <c r="GC30" s="137"/>
      <c r="GD30" s="137"/>
      <c r="GE30" s="137"/>
      <c r="GF30" s="137"/>
      <c r="GG30" s="137"/>
      <c r="GH30" s="137"/>
      <c r="GI30" s="137"/>
      <c r="GJ30" s="137"/>
      <c r="GK30" s="137"/>
      <c r="GL30" s="137"/>
      <c r="GM30" s="137"/>
      <c r="GN30" s="137"/>
      <c r="GO30" s="137"/>
      <c r="GP30" s="137"/>
      <c r="GQ30" s="137"/>
      <c r="GR30" s="137"/>
      <c r="GS30" s="137"/>
      <c r="GT30" s="137"/>
      <c r="GU30" s="137"/>
      <c r="GV30" s="137"/>
      <c r="GW30" s="137"/>
      <c r="GX30" s="137"/>
      <c r="GY30" s="137"/>
      <c r="GZ30" s="137"/>
      <c r="HA30" s="137"/>
      <c r="HB30" s="137"/>
      <c r="HC30" s="137"/>
      <c r="HD30" s="137"/>
      <c r="HE30" s="137"/>
      <c r="HF30" s="137"/>
      <c r="HG30" s="137"/>
      <c r="HH30" s="137"/>
      <c r="HI30" s="137"/>
      <c r="HJ30" s="137"/>
      <c r="HK30" s="137"/>
      <c r="HL30" s="137"/>
      <c r="HM30" s="137"/>
      <c r="HN30" s="137"/>
      <c r="HO30" s="137"/>
      <c r="HP30" s="137"/>
      <c r="HQ30" s="137"/>
      <c r="HR30" s="137"/>
      <c r="HS30" s="137"/>
      <c r="HT30" s="137"/>
      <c r="HU30" s="137"/>
      <c r="HV30" s="137"/>
      <c r="HW30" s="137"/>
      <c r="HX30" s="137"/>
      <c r="HY30" s="137"/>
      <c r="HZ30" s="137"/>
      <c r="IA30" s="137"/>
      <c r="IB30" s="137"/>
      <c r="IC30" s="137"/>
      <c r="ID30" s="137"/>
      <c r="IE30" s="137"/>
      <c r="IF30" s="137"/>
      <c r="IG30" s="137"/>
      <c r="IH30" s="137"/>
      <c r="II30" s="137"/>
      <c r="IJ30" s="137"/>
    </row>
    <row r="31" spans="1:244" s="138" customFormat="1" ht="12" customHeight="1" x14ac:dyDescent="0.3">
      <c r="A31" s="141">
        <v>1</v>
      </c>
      <c r="B31" s="141">
        <v>2</v>
      </c>
      <c r="C31" s="142">
        <v>3</v>
      </c>
      <c r="D31" s="142">
        <v>4</v>
      </c>
      <c r="E31" s="142">
        <v>5</v>
      </c>
      <c r="F31" s="142">
        <v>6</v>
      </c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3"/>
      <c r="BU31" s="143"/>
      <c r="BV31" s="143"/>
      <c r="BW31" s="143"/>
      <c r="BX31" s="143"/>
      <c r="BY31" s="143"/>
      <c r="BZ31" s="143"/>
      <c r="CA31" s="143"/>
      <c r="CB31" s="143"/>
      <c r="CC31" s="143"/>
      <c r="CD31" s="143"/>
      <c r="CE31" s="143"/>
      <c r="CF31" s="143"/>
      <c r="CG31" s="143"/>
      <c r="CH31" s="143"/>
      <c r="CI31" s="143"/>
      <c r="CJ31" s="143"/>
      <c r="CK31" s="143"/>
      <c r="CL31" s="143"/>
      <c r="CM31" s="143"/>
      <c r="CN31" s="143"/>
      <c r="CO31" s="143"/>
      <c r="CP31" s="143"/>
      <c r="CQ31" s="143"/>
      <c r="CR31" s="143"/>
      <c r="CS31" s="143"/>
      <c r="CT31" s="143"/>
      <c r="CU31" s="143"/>
      <c r="CV31" s="143"/>
      <c r="CW31" s="143"/>
      <c r="CX31" s="143"/>
      <c r="CY31" s="143"/>
      <c r="CZ31" s="143"/>
      <c r="DA31" s="143"/>
      <c r="DB31" s="143"/>
      <c r="DC31" s="143"/>
      <c r="DD31" s="143"/>
      <c r="DE31" s="143"/>
      <c r="DF31" s="143"/>
      <c r="DG31" s="143"/>
      <c r="DH31" s="143"/>
      <c r="DI31" s="143"/>
      <c r="DJ31" s="143"/>
      <c r="DK31" s="143"/>
      <c r="DL31" s="143"/>
      <c r="DM31" s="143"/>
      <c r="DN31" s="143"/>
      <c r="DO31" s="143"/>
      <c r="DP31" s="143"/>
      <c r="DQ31" s="143"/>
      <c r="DR31" s="143"/>
      <c r="DS31" s="143"/>
      <c r="DT31" s="143"/>
      <c r="DU31" s="143"/>
      <c r="DV31" s="143"/>
      <c r="DW31" s="143"/>
      <c r="DX31" s="143"/>
      <c r="DY31" s="143"/>
      <c r="DZ31" s="143"/>
      <c r="EA31" s="143"/>
      <c r="EB31" s="143"/>
      <c r="EC31" s="143"/>
      <c r="ED31" s="143"/>
      <c r="EE31" s="143"/>
      <c r="EF31" s="143"/>
      <c r="EG31" s="143"/>
      <c r="EH31" s="143"/>
      <c r="EI31" s="143"/>
      <c r="EJ31" s="143"/>
      <c r="EK31" s="143"/>
      <c r="EL31" s="143"/>
      <c r="EM31" s="143"/>
      <c r="EN31" s="143"/>
      <c r="EO31" s="143"/>
      <c r="EP31" s="143"/>
      <c r="EQ31" s="143"/>
      <c r="ER31" s="143"/>
      <c r="ES31" s="143"/>
      <c r="ET31" s="143"/>
      <c r="EU31" s="143"/>
      <c r="EV31" s="143"/>
      <c r="EW31" s="143"/>
      <c r="EX31" s="143"/>
      <c r="EY31" s="143"/>
      <c r="EZ31" s="143"/>
      <c r="FA31" s="143"/>
      <c r="FB31" s="143"/>
      <c r="FC31" s="143"/>
      <c r="FD31" s="143"/>
      <c r="FE31" s="143"/>
      <c r="FF31" s="143"/>
      <c r="FG31" s="143"/>
      <c r="FH31" s="143"/>
      <c r="FI31" s="143"/>
      <c r="FJ31" s="143"/>
      <c r="FK31" s="143"/>
      <c r="FL31" s="143"/>
      <c r="FM31" s="143"/>
      <c r="FN31" s="143"/>
      <c r="FO31" s="143"/>
      <c r="FP31" s="143"/>
      <c r="FQ31" s="143"/>
      <c r="FR31" s="143"/>
      <c r="FS31" s="143"/>
      <c r="FT31" s="143"/>
      <c r="FU31" s="143"/>
      <c r="FV31" s="143"/>
      <c r="FW31" s="143"/>
      <c r="FX31" s="143"/>
      <c r="FY31" s="143"/>
      <c r="FZ31" s="143"/>
      <c r="GA31" s="143"/>
      <c r="GB31" s="143"/>
      <c r="GC31" s="143"/>
      <c r="GD31" s="143"/>
      <c r="GE31" s="143"/>
      <c r="GF31" s="143"/>
      <c r="GG31" s="143"/>
      <c r="GH31" s="143"/>
      <c r="GI31" s="143"/>
      <c r="GJ31" s="143"/>
      <c r="GK31" s="143"/>
      <c r="GL31" s="143"/>
      <c r="GM31" s="143"/>
      <c r="GN31" s="143"/>
      <c r="GO31" s="143"/>
      <c r="GP31" s="143"/>
      <c r="GQ31" s="143"/>
      <c r="GR31" s="143"/>
      <c r="GS31" s="143"/>
      <c r="GT31" s="143"/>
      <c r="GU31" s="143"/>
      <c r="GV31" s="143"/>
      <c r="GW31" s="143"/>
      <c r="GX31" s="143"/>
      <c r="GY31" s="143"/>
      <c r="GZ31" s="143"/>
      <c r="HA31" s="143"/>
      <c r="HB31" s="143"/>
      <c r="HC31" s="143"/>
      <c r="HD31" s="143"/>
      <c r="HE31" s="143"/>
      <c r="HF31" s="143"/>
      <c r="HG31" s="143"/>
      <c r="HH31" s="143"/>
      <c r="HI31" s="143"/>
      <c r="HJ31" s="143"/>
      <c r="HK31" s="143"/>
      <c r="HL31" s="143"/>
      <c r="HM31" s="143"/>
      <c r="HN31" s="143"/>
      <c r="HO31" s="143"/>
      <c r="HP31" s="143"/>
      <c r="HQ31" s="143"/>
      <c r="HR31" s="143"/>
      <c r="HS31" s="143"/>
      <c r="HT31" s="143"/>
      <c r="HU31" s="143"/>
      <c r="HV31" s="143"/>
      <c r="HW31" s="143"/>
      <c r="HX31" s="143"/>
      <c r="HY31" s="143"/>
      <c r="HZ31" s="143"/>
      <c r="IA31" s="143"/>
      <c r="IB31" s="143"/>
      <c r="IC31" s="143"/>
      <c r="ID31" s="143"/>
      <c r="IE31" s="143"/>
      <c r="IF31" s="143"/>
      <c r="IG31" s="143"/>
      <c r="IH31" s="143"/>
      <c r="II31" s="143"/>
      <c r="IJ31" s="143"/>
    </row>
    <row r="32" spans="1:244" s="138" customFormat="1" ht="36" customHeight="1" x14ac:dyDescent="0.3">
      <c r="A32" s="178" t="str">
        <f>стр.1_3!A44</f>
        <v>1.2.12</v>
      </c>
      <c r="B32" s="179" t="str">
        <f>стр.1_3!B44</f>
        <v>прочие неподконтрольные расходы (с расшифровкой)</v>
      </c>
      <c r="C32" s="142" t="s">
        <v>21</v>
      </c>
      <c r="D32" s="180">
        <f>D33+D34+D35</f>
        <v>2703.6219817446295</v>
      </c>
      <c r="E32" s="180">
        <f>E33+E34+E35</f>
        <v>76828.378249999907</v>
      </c>
      <c r="F32" s="156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81"/>
      <c r="BC32" s="181"/>
      <c r="BD32" s="181"/>
      <c r="BE32" s="143"/>
      <c r="BF32" s="143"/>
      <c r="BG32" s="143"/>
      <c r="BH32" s="143"/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3"/>
      <c r="BU32" s="143"/>
      <c r="BV32" s="143"/>
      <c r="BW32" s="143"/>
      <c r="BX32" s="143"/>
      <c r="BY32" s="143"/>
      <c r="BZ32" s="143"/>
      <c r="CA32" s="143"/>
      <c r="CB32" s="143"/>
      <c r="CC32" s="143"/>
      <c r="CD32" s="143"/>
      <c r="CE32" s="143"/>
      <c r="CF32" s="143"/>
      <c r="CG32" s="143"/>
      <c r="CH32" s="143"/>
      <c r="CI32" s="143"/>
      <c r="CJ32" s="143"/>
      <c r="CK32" s="143"/>
      <c r="CL32" s="143"/>
      <c r="CM32" s="143"/>
      <c r="CN32" s="143"/>
      <c r="CO32" s="143"/>
      <c r="CP32" s="143"/>
      <c r="CQ32" s="143"/>
      <c r="CR32" s="143"/>
      <c r="CS32" s="143"/>
      <c r="CT32" s="143"/>
      <c r="CU32" s="143"/>
      <c r="CV32" s="143"/>
      <c r="CW32" s="143"/>
      <c r="CX32" s="143"/>
      <c r="CY32" s="143"/>
      <c r="CZ32" s="143"/>
      <c r="DA32" s="143"/>
      <c r="DB32" s="143"/>
      <c r="DC32" s="143"/>
      <c r="DD32" s="143"/>
      <c r="DE32" s="143"/>
      <c r="DF32" s="143"/>
      <c r="DG32" s="143"/>
      <c r="DH32" s="143"/>
      <c r="DI32" s="143"/>
      <c r="DJ32" s="143"/>
      <c r="DK32" s="143"/>
      <c r="DL32" s="143"/>
      <c r="DM32" s="143"/>
      <c r="DN32" s="143"/>
      <c r="DO32" s="143"/>
      <c r="DP32" s="143"/>
      <c r="DQ32" s="143"/>
      <c r="DR32" s="143"/>
      <c r="DS32" s="143"/>
      <c r="DT32" s="143"/>
      <c r="DU32" s="143"/>
      <c r="DV32" s="143"/>
      <c r="DW32" s="143"/>
      <c r="DX32" s="143"/>
      <c r="DY32" s="143"/>
      <c r="DZ32" s="143"/>
      <c r="EA32" s="143"/>
      <c r="EB32" s="143"/>
      <c r="EC32" s="143"/>
      <c r="ED32" s="143"/>
      <c r="EE32" s="143"/>
      <c r="EF32" s="143"/>
      <c r="EG32" s="143"/>
      <c r="EH32" s="143"/>
      <c r="EI32" s="143"/>
      <c r="EJ32" s="143"/>
      <c r="EK32" s="143"/>
      <c r="EL32" s="143"/>
      <c r="EM32" s="143"/>
      <c r="EN32" s="143"/>
      <c r="EO32" s="143"/>
      <c r="EP32" s="143"/>
      <c r="EQ32" s="143"/>
      <c r="ER32" s="143"/>
      <c r="ES32" s="143"/>
      <c r="ET32" s="143"/>
      <c r="EU32" s="143"/>
      <c r="EV32" s="143"/>
      <c r="EW32" s="143"/>
      <c r="EX32" s="143"/>
      <c r="EY32" s="143"/>
      <c r="EZ32" s="143"/>
      <c r="FA32" s="143"/>
      <c r="FB32" s="143"/>
      <c r="FC32" s="143"/>
      <c r="FD32" s="143"/>
      <c r="FE32" s="143"/>
      <c r="FF32" s="143"/>
      <c r="FG32" s="143"/>
      <c r="FH32" s="143"/>
      <c r="FI32" s="143"/>
      <c r="FJ32" s="143"/>
      <c r="FK32" s="143"/>
      <c r="FL32" s="143"/>
      <c r="FM32" s="143"/>
      <c r="FN32" s="143"/>
      <c r="FO32" s="143"/>
      <c r="FP32" s="143"/>
      <c r="FQ32" s="143"/>
      <c r="FR32" s="143"/>
      <c r="FS32" s="143"/>
      <c r="FT32" s="143"/>
      <c r="FU32" s="143"/>
      <c r="FV32" s="143"/>
      <c r="FW32" s="143"/>
      <c r="FX32" s="143"/>
      <c r="FY32" s="143"/>
      <c r="FZ32" s="143"/>
      <c r="GA32" s="143"/>
      <c r="GB32" s="143"/>
      <c r="GC32" s="143"/>
      <c r="GD32" s="143"/>
      <c r="GE32" s="143"/>
      <c r="GF32" s="143"/>
      <c r="GG32" s="143"/>
      <c r="GH32" s="143"/>
      <c r="GI32" s="143"/>
      <c r="GJ32" s="143"/>
      <c r="GK32" s="143"/>
      <c r="GL32" s="143"/>
      <c r="GM32" s="143"/>
      <c r="GN32" s="143"/>
      <c r="GO32" s="143"/>
      <c r="GP32" s="143"/>
      <c r="GQ32" s="143"/>
      <c r="GR32" s="143"/>
      <c r="GS32" s="143"/>
      <c r="GT32" s="143"/>
      <c r="GU32" s="143"/>
      <c r="GV32" s="143"/>
      <c r="GW32" s="143"/>
      <c r="GX32" s="143"/>
      <c r="GY32" s="143"/>
      <c r="GZ32" s="143"/>
      <c r="HA32" s="143"/>
      <c r="HB32" s="143"/>
      <c r="HC32" s="143"/>
      <c r="HD32" s="143"/>
      <c r="HE32" s="143"/>
      <c r="HF32" s="143"/>
      <c r="HG32" s="143"/>
      <c r="HH32" s="143"/>
      <c r="HI32" s="143"/>
      <c r="HJ32" s="143"/>
      <c r="HK32" s="143"/>
      <c r="HL32" s="143"/>
      <c r="HM32" s="143"/>
      <c r="HN32" s="143"/>
      <c r="HO32" s="143"/>
      <c r="HP32" s="143"/>
      <c r="HQ32" s="143"/>
      <c r="HR32" s="143"/>
      <c r="HS32" s="143"/>
      <c r="HT32" s="143"/>
      <c r="HU32" s="143"/>
      <c r="HV32" s="143"/>
      <c r="HW32" s="143"/>
      <c r="HX32" s="143"/>
      <c r="HY32" s="143"/>
      <c r="HZ32" s="143"/>
      <c r="IA32" s="143"/>
      <c r="IB32" s="143"/>
      <c r="IC32" s="143"/>
      <c r="ID32" s="143"/>
      <c r="IE32" s="143"/>
      <c r="IF32" s="143"/>
      <c r="IG32" s="143"/>
      <c r="IH32" s="143"/>
      <c r="II32" s="143"/>
      <c r="IJ32" s="143"/>
    </row>
    <row r="33" spans="1:244" s="138" customFormat="1" ht="54" customHeight="1" x14ac:dyDescent="0.3">
      <c r="A33" s="141" t="s">
        <v>226</v>
      </c>
      <c r="B33" s="147" t="s">
        <v>227</v>
      </c>
      <c r="C33" s="148" t="s">
        <v>182</v>
      </c>
      <c r="D33" s="180">
        <v>253.49700000000001</v>
      </c>
      <c r="E33" s="180">
        <v>237.52063999999999</v>
      </c>
      <c r="F33" s="157" t="s">
        <v>228</v>
      </c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82"/>
      <c r="V33" s="182"/>
      <c r="W33" s="143"/>
      <c r="X33" s="181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  <c r="AM33" s="143"/>
      <c r="AN33" s="143"/>
      <c r="AO33" s="143"/>
      <c r="AP33" s="143"/>
      <c r="AQ33" s="143"/>
      <c r="AR33" s="143"/>
      <c r="AS33" s="143"/>
      <c r="AT33" s="143"/>
      <c r="AU33" s="143"/>
      <c r="AV33" s="143"/>
      <c r="AW33" s="143"/>
      <c r="AX33" s="143"/>
      <c r="AY33" s="143"/>
      <c r="AZ33" s="143"/>
      <c r="BA33" s="143"/>
      <c r="BB33" s="143"/>
      <c r="BC33" s="143"/>
      <c r="BD33" s="181"/>
      <c r="BE33" s="143"/>
      <c r="BF33" s="143"/>
      <c r="BG33" s="143"/>
      <c r="BH33" s="143"/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3"/>
      <c r="BU33" s="143"/>
      <c r="BV33" s="143"/>
      <c r="BW33" s="143"/>
      <c r="BX33" s="143"/>
      <c r="BY33" s="143"/>
      <c r="BZ33" s="143"/>
      <c r="CA33" s="143"/>
      <c r="CB33" s="143"/>
      <c r="CC33" s="143"/>
      <c r="CD33" s="143"/>
      <c r="CE33" s="143"/>
      <c r="CF33" s="143"/>
      <c r="CG33" s="143"/>
      <c r="CH33" s="143"/>
      <c r="CI33" s="143"/>
      <c r="CJ33" s="143"/>
      <c r="CK33" s="143"/>
      <c r="CL33" s="143"/>
      <c r="CM33" s="143"/>
      <c r="CN33" s="143"/>
      <c r="CO33" s="143"/>
      <c r="CP33" s="143"/>
      <c r="CQ33" s="143"/>
      <c r="CR33" s="143"/>
      <c r="CS33" s="143"/>
      <c r="CT33" s="143"/>
      <c r="CU33" s="143"/>
      <c r="CV33" s="143"/>
      <c r="CW33" s="143"/>
      <c r="CX33" s="143"/>
      <c r="CY33" s="143"/>
      <c r="CZ33" s="143"/>
      <c r="DA33" s="143"/>
      <c r="DB33" s="143"/>
      <c r="DC33" s="143"/>
      <c r="DD33" s="143"/>
      <c r="DE33" s="143"/>
      <c r="DF33" s="143"/>
      <c r="DG33" s="143"/>
      <c r="DH33" s="143"/>
      <c r="DI33" s="143"/>
      <c r="DJ33" s="143"/>
      <c r="DK33" s="143"/>
      <c r="DL33" s="143"/>
      <c r="DM33" s="143"/>
      <c r="DN33" s="143"/>
      <c r="DO33" s="143"/>
      <c r="DP33" s="143"/>
      <c r="DQ33" s="143"/>
      <c r="DR33" s="143"/>
      <c r="DS33" s="143"/>
      <c r="DT33" s="143"/>
      <c r="DU33" s="143"/>
      <c r="DV33" s="143"/>
      <c r="DW33" s="143"/>
      <c r="DX33" s="143"/>
      <c r="DY33" s="143"/>
      <c r="DZ33" s="143"/>
      <c r="EA33" s="143"/>
      <c r="EB33" s="143"/>
      <c r="EC33" s="143"/>
      <c r="ED33" s="143"/>
      <c r="EE33" s="143"/>
      <c r="EF33" s="143"/>
      <c r="EG33" s="143"/>
      <c r="EH33" s="143"/>
      <c r="EI33" s="143"/>
      <c r="EJ33" s="143"/>
      <c r="EK33" s="143"/>
      <c r="EL33" s="143"/>
      <c r="EM33" s="143"/>
      <c r="EN33" s="143"/>
      <c r="EO33" s="143"/>
      <c r="EP33" s="143"/>
      <c r="EQ33" s="143"/>
      <c r="ER33" s="143"/>
      <c r="ES33" s="143"/>
      <c r="ET33" s="143"/>
      <c r="EU33" s="143"/>
      <c r="EV33" s="143"/>
      <c r="EW33" s="143"/>
      <c r="EX33" s="143"/>
      <c r="EY33" s="143"/>
      <c r="EZ33" s="143"/>
      <c r="FA33" s="143"/>
      <c r="FB33" s="143"/>
      <c r="FC33" s="143"/>
      <c r="FD33" s="143"/>
      <c r="FE33" s="143"/>
      <c r="FF33" s="143"/>
      <c r="FG33" s="143"/>
      <c r="FH33" s="143"/>
      <c r="FI33" s="143"/>
      <c r="FJ33" s="143"/>
      <c r="FK33" s="143"/>
      <c r="FL33" s="143"/>
      <c r="FM33" s="143"/>
      <c r="FN33" s="143"/>
      <c r="FO33" s="143"/>
      <c r="FP33" s="143"/>
      <c r="FQ33" s="143"/>
      <c r="FR33" s="143"/>
      <c r="FS33" s="143"/>
      <c r="FT33" s="143"/>
      <c r="FU33" s="143"/>
      <c r="FV33" s="143"/>
      <c r="FW33" s="143"/>
      <c r="FX33" s="143"/>
      <c r="FY33" s="143"/>
      <c r="FZ33" s="143"/>
      <c r="GA33" s="143"/>
      <c r="GB33" s="143"/>
      <c r="GC33" s="143"/>
      <c r="GD33" s="143"/>
      <c r="GE33" s="143"/>
      <c r="GF33" s="143"/>
      <c r="GG33" s="143"/>
      <c r="GH33" s="143"/>
      <c r="GI33" s="143"/>
      <c r="GJ33" s="143"/>
      <c r="GK33" s="143"/>
      <c r="GL33" s="143"/>
      <c r="GM33" s="143"/>
      <c r="GN33" s="143"/>
      <c r="GO33" s="143"/>
      <c r="GP33" s="143"/>
      <c r="GQ33" s="143"/>
      <c r="GR33" s="143"/>
      <c r="GS33" s="143"/>
      <c r="GT33" s="143"/>
      <c r="GU33" s="143"/>
      <c r="GV33" s="143"/>
      <c r="GW33" s="143"/>
      <c r="GX33" s="143"/>
      <c r="GY33" s="143"/>
      <c r="GZ33" s="143"/>
      <c r="HA33" s="143"/>
      <c r="HB33" s="143"/>
      <c r="HC33" s="143"/>
      <c r="HD33" s="143"/>
      <c r="HE33" s="143"/>
      <c r="HF33" s="143"/>
      <c r="HG33" s="143"/>
      <c r="HH33" s="143"/>
      <c r="HI33" s="143"/>
      <c r="HJ33" s="143"/>
      <c r="HK33" s="143"/>
      <c r="HL33" s="143"/>
      <c r="HM33" s="143"/>
      <c r="HN33" s="143"/>
      <c r="HO33" s="143"/>
      <c r="HP33" s="143"/>
      <c r="HQ33" s="143"/>
      <c r="HR33" s="143"/>
      <c r="HS33" s="143"/>
      <c r="HT33" s="143"/>
      <c r="HU33" s="143"/>
      <c r="HV33" s="143"/>
      <c r="HW33" s="143"/>
      <c r="HX33" s="143"/>
      <c r="HY33" s="143"/>
      <c r="HZ33" s="143"/>
      <c r="IA33" s="143"/>
      <c r="IB33" s="143"/>
      <c r="IC33" s="143"/>
      <c r="ID33" s="143"/>
      <c r="IE33" s="143"/>
      <c r="IF33" s="143"/>
      <c r="IG33" s="143"/>
      <c r="IH33" s="143"/>
      <c r="II33" s="143"/>
      <c r="IJ33" s="143"/>
    </row>
    <row r="34" spans="1:244" s="138" customFormat="1" ht="44.25" customHeight="1" x14ac:dyDescent="0.3">
      <c r="A34" s="141" t="s">
        <v>229</v>
      </c>
      <c r="B34" s="147" t="s">
        <v>230</v>
      </c>
      <c r="C34" s="148" t="s">
        <v>182</v>
      </c>
      <c r="D34" s="180">
        <v>0</v>
      </c>
      <c r="E34" s="180">
        <v>1718.81185</v>
      </c>
      <c r="F34" s="157" t="s">
        <v>231</v>
      </c>
      <c r="G34" s="143"/>
      <c r="H34" s="143"/>
      <c r="I34" s="183"/>
      <c r="J34" s="184"/>
      <c r="K34" s="143"/>
      <c r="L34" s="143"/>
      <c r="M34" s="143"/>
      <c r="N34" s="143"/>
      <c r="O34" s="143"/>
      <c r="P34" s="143"/>
      <c r="Q34" s="183"/>
      <c r="R34" s="184"/>
      <c r="S34" s="143"/>
      <c r="T34" s="143"/>
      <c r="U34" s="185"/>
      <c r="V34" s="185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81"/>
      <c r="BE34" s="143"/>
      <c r="BF34" s="143"/>
      <c r="BG34" s="143"/>
      <c r="BH34" s="143"/>
      <c r="BI34" s="143"/>
      <c r="BJ34" s="143"/>
      <c r="BK34" s="143"/>
      <c r="BL34" s="143"/>
      <c r="BM34" s="143"/>
      <c r="BN34" s="143"/>
      <c r="BO34" s="143"/>
      <c r="BP34" s="143"/>
      <c r="BQ34" s="143"/>
      <c r="BR34" s="143"/>
      <c r="BS34" s="143"/>
      <c r="BT34" s="143"/>
      <c r="BU34" s="143"/>
      <c r="BV34" s="143"/>
      <c r="BW34" s="143"/>
      <c r="BX34" s="143"/>
      <c r="BY34" s="143"/>
      <c r="BZ34" s="143"/>
      <c r="CA34" s="143"/>
      <c r="CB34" s="143"/>
      <c r="CC34" s="143"/>
      <c r="CD34" s="143"/>
      <c r="CE34" s="143"/>
      <c r="CF34" s="143"/>
      <c r="CG34" s="143"/>
      <c r="CH34" s="143"/>
      <c r="CI34" s="143"/>
      <c r="CJ34" s="143"/>
      <c r="CK34" s="143"/>
      <c r="CL34" s="143"/>
      <c r="CM34" s="143"/>
      <c r="CN34" s="143"/>
      <c r="CO34" s="143"/>
      <c r="CP34" s="143"/>
      <c r="CQ34" s="143"/>
      <c r="CR34" s="143"/>
      <c r="CS34" s="143"/>
      <c r="CT34" s="143"/>
      <c r="CU34" s="143"/>
      <c r="CV34" s="143"/>
      <c r="CW34" s="143"/>
      <c r="CX34" s="143"/>
      <c r="CY34" s="143"/>
      <c r="CZ34" s="143"/>
      <c r="DA34" s="143"/>
      <c r="DB34" s="143"/>
      <c r="DC34" s="143"/>
      <c r="DD34" s="143"/>
      <c r="DE34" s="143"/>
      <c r="DF34" s="143"/>
      <c r="DG34" s="143"/>
      <c r="DH34" s="143"/>
      <c r="DI34" s="143"/>
      <c r="DJ34" s="143"/>
      <c r="DK34" s="143"/>
      <c r="DL34" s="143"/>
      <c r="DM34" s="143"/>
      <c r="DN34" s="143"/>
      <c r="DO34" s="143"/>
      <c r="DP34" s="143"/>
      <c r="DQ34" s="143"/>
      <c r="DR34" s="143"/>
      <c r="DS34" s="143"/>
      <c r="DT34" s="143"/>
      <c r="DU34" s="143"/>
      <c r="DV34" s="143"/>
      <c r="DW34" s="143"/>
      <c r="DX34" s="143"/>
      <c r="DY34" s="143"/>
      <c r="DZ34" s="143"/>
      <c r="EA34" s="143"/>
      <c r="EB34" s="143"/>
      <c r="EC34" s="143"/>
      <c r="ED34" s="143"/>
      <c r="EE34" s="143"/>
      <c r="EF34" s="143"/>
      <c r="EG34" s="143"/>
      <c r="EH34" s="143"/>
      <c r="EI34" s="143"/>
      <c r="EJ34" s="143"/>
      <c r="EK34" s="143"/>
      <c r="EL34" s="143"/>
      <c r="EM34" s="143"/>
      <c r="EN34" s="143"/>
      <c r="EO34" s="143"/>
      <c r="EP34" s="143"/>
      <c r="EQ34" s="143"/>
      <c r="ER34" s="143"/>
      <c r="ES34" s="143"/>
      <c r="ET34" s="143"/>
      <c r="EU34" s="143"/>
      <c r="EV34" s="143"/>
      <c r="EW34" s="143"/>
      <c r="EX34" s="143"/>
      <c r="EY34" s="143"/>
      <c r="EZ34" s="143"/>
      <c r="FA34" s="143"/>
      <c r="FB34" s="143"/>
      <c r="FC34" s="143"/>
      <c r="FD34" s="143"/>
      <c r="FE34" s="143"/>
      <c r="FF34" s="143"/>
      <c r="FG34" s="143"/>
      <c r="FH34" s="143"/>
      <c r="FI34" s="143"/>
      <c r="FJ34" s="143"/>
      <c r="FK34" s="143"/>
      <c r="FL34" s="143"/>
      <c r="FM34" s="143"/>
      <c r="FN34" s="143"/>
      <c r="FO34" s="143"/>
      <c r="FP34" s="143"/>
      <c r="FQ34" s="143"/>
      <c r="FR34" s="143"/>
      <c r="FS34" s="143"/>
      <c r="FT34" s="143"/>
      <c r="FU34" s="143"/>
      <c r="FV34" s="143"/>
      <c r="FW34" s="143"/>
      <c r="FX34" s="143"/>
      <c r="FY34" s="143"/>
      <c r="FZ34" s="143"/>
      <c r="GA34" s="143"/>
      <c r="GB34" s="143"/>
      <c r="GC34" s="143"/>
      <c r="GD34" s="143"/>
      <c r="GE34" s="143"/>
      <c r="GF34" s="143"/>
      <c r="GG34" s="143"/>
      <c r="GH34" s="143"/>
      <c r="GI34" s="143"/>
      <c r="GJ34" s="143"/>
      <c r="GK34" s="143"/>
      <c r="GL34" s="143"/>
      <c r="GM34" s="143"/>
      <c r="GN34" s="143"/>
      <c r="GO34" s="143"/>
      <c r="GP34" s="143"/>
      <c r="GQ34" s="143"/>
      <c r="GR34" s="143"/>
      <c r="GS34" s="143"/>
      <c r="GT34" s="143"/>
      <c r="GU34" s="143"/>
      <c r="GV34" s="143"/>
      <c r="GW34" s="143"/>
      <c r="GX34" s="143"/>
      <c r="GY34" s="143"/>
      <c r="GZ34" s="143"/>
      <c r="HA34" s="143"/>
      <c r="HB34" s="143"/>
      <c r="HC34" s="143"/>
      <c r="HD34" s="143"/>
      <c r="HE34" s="143"/>
      <c r="HF34" s="143"/>
      <c r="HG34" s="143"/>
      <c r="HH34" s="143"/>
      <c r="HI34" s="143"/>
      <c r="HJ34" s="143"/>
      <c r="HK34" s="143"/>
      <c r="HL34" s="143"/>
      <c r="HM34" s="143"/>
      <c r="HN34" s="143"/>
      <c r="HO34" s="143"/>
      <c r="HP34" s="143"/>
      <c r="HQ34" s="143"/>
      <c r="HR34" s="143"/>
      <c r="HS34" s="143"/>
      <c r="HT34" s="143"/>
      <c r="HU34" s="143"/>
      <c r="HV34" s="143"/>
      <c r="HW34" s="143"/>
      <c r="HX34" s="143"/>
      <c r="HY34" s="143"/>
      <c r="HZ34" s="143"/>
      <c r="IA34" s="143"/>
      <c r="IB34" s="143"/>
      <c r="IC34" s="143"/>
      <c r="ID34" s="143"/>
      <c r="IE34" s="143"/>
      <c r="IF34" s="143"/>
      <c r="IG34" s="143"/>
      <c r="IH34" s="143"/>
      <c r="II34" s="143"/>
      <c r="IJ34" s="143"/>
    </row>
    <row r="35" spans="1:244" s="138" customFormat="1" ht="35.25" customHeight="1" x14ac:dyDescent="0.3">
      <c r="A35" s="141" t="s">
        <v>232</v>
      </c>
      <c r="B35" s="147" t="s">
        <v>233</v>
      </c>
      <c r="C35" s="148" t="s">
        <v>182</v>
      </c>
      <c r="D35" s="180">
        <f>D36+D37+D38+D39+D40+D41+D42</f>
        <v>2450.1249817446296</v>
      </c>
      <c r="E35" s="180">
        <f>E36+E37+E38+E39+E40+E41+E42</f>
        <v>74872.045759999906</v>
      </c>
      <c r="F35" s="186"/>
      <c r="G35" s="143"/>
      <c r="H35" s="143"/>
      <c r="I35" s="183"/>
      <c r="J35" s="184"/>
      <c r="K35" s="143"/>
      <c r="L35" s="143"/>
      <c r="M35" s="143"/>
      <c r="N35" s="143"/>
      <c r="O35" s="143"/>
      <c r="P35" s="143"/>
      <c r="Q35" s="183"/>
      <c r="R35" s="184"/>
      <c r="S35" s="143"/>
      <c r="T35" s="143"/>
      <c r="U35" s="185"/>
      <c r="V35" s="185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3"/>
      <c r="AP35" s="143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3"/>
      <c r="BB35" s="143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  <c r="BM35" s="143"/>
      <c r="BN35" s="143"/>
      <c r="BO35" s="143"/>
      <c r="BP35" s="143"/>
      <c r="BQ35" s="143"/>
      <c r="BR35" s="143"/>
      <c r="BS35" s="143"/>
      <c r="BT35" s="143"/>
      <c r="BU35" s="143"/>
      <c r="BV35" s="143"/>
      <c r="BW35" s="143"/>
      <c r="BX35" s="143"/>
      <c r="BY35" s="143"/>
      <c r="BZ35" s="143"/>
      <c r="CA35" s="143"/>
      <c r="CB35" s="143"/>
      <c r="CC35" s="143"/>
      <c r="CD35" s="143"/>
      <c r="CE35" s="143"/>
      <c r="CF35" s="143"/>
      <c r="CG35" s="143"/>
      <c r="CH35" s="143"/>
      <c r="CI35" s="143"/>
      <c r="CJ35" s="143"/>
      <c r="CK35" s="143"/>
      <c r="CL35" s="143"/>
      <c r="CM35" s="143"/>
      <c r="CN35" s="143"/>
      <c r="CO35" s="143"/>
      <c r="CP35" s="143"/>
      <c r="CQ35" s="143"/>
      <c r="CR35" s="143"/>
      <c r="CS35" s="143"/>
      <c r="CT35" s="143"/>
      <c r="CU35" s="143"/>
      <c r="CV35" s="143"/>
      <c r="CW35" s="143"/>
      <c r="CX35" s="143"/>
      <c r="CY35" s="143"/>
      <c r="CZ35" s="143"/>
      <c r="DA35" s="143"/>
      <c r="DB35" s="143"/>
      <c r="DC35" s="143"/>
      <c r="DD35" s="143"/>
      <c r="DE35" s="143"/>
      <c r="DF35" s="143"/>
      <c r="DG35" s="143"/>
      <c r="DH35" s="143"/>
      <c r="DI35" s="143"/>
      <c r="DJ35" s="143"/>
      <c r="DK35" s="143"/>
      <c r="DL35" s="143"/>
      <c r="DM35" s="143"/>
      <c r="DN35" s="143"/>
      <c r="DO35" s="143"/>
      <c r="DP35" s="143"/>
      <c r="DQ35" s="143"/>
      <c r="DR35" s="143"/>
      <c r="DS35" s="143"/>
      <c r="DT35" s="143"/>
      <c r="DU35" s="143"/>
      <c r="DV35" s="143"/>
      <c r="DW35" s="143"/>
      <c r="DX35" s="143"/>
      <c r="DY35" s="143"/>
      <c r="DZ35" s="143"/>
      <c r="EA35" s="143"/>
      <c r="EB35" s="143"/>
      <c r="EC35" s="143"/>
      <c r="ED35" s="143"/>
      <c r="EE35" s="143"/>
      <c r="EF35" s="143"/>
      <c r="EG35" s="143"/>
      <c r="EH35" s="143"/>
      <c r="EI35" s="143"/>
      <c r="EJ35" s="143"/>
      <c r="EK35" s="143"/>
      <c r="EL35" s="143"/>
      <c r="EM35" s="143"/>
      <c r="EN35" s="143"/>
      <c r="EO35" s="143"/>
      <c r="EP35" s="143"/>
      <c r="EQ35" s="143"/>
      <c r="ER35" s="143"/>
      <c r="ES35" s="143"/>
      <c r="ET35" s="143"/>
      <c r="EU35" s="143"/>
      <c r="EV35" s="143"/>
      <c r="EW35" s="143"/>
      <c r="EX35" s="143"/>
      <c r="EY35" s="143"/>
      <c r="EZ35" s="143"/>
      <c r="FA35" s="143"/>
      <c r="FB35" s="143"/>
      <c r="FC35" s="143"/>
      <c r="FD35" s="143"/>
      <c r="FE35" s="143"/>
      <c r="FF35" s="143"/>
      <c r="FG35" s="143"/>
      <c r="FH35" s="143"/>
      <c r="FI35" s="143"/>
      <c r="FJ35" s="143"/>
      <c r="FK35" s="143"/>
      <c r="FL35" s="143"/>
      <c r="FM35" s="143"/>
      <c r="FN35" s="143"/>
      <c r="FO35" s="143"/>
      <c r="FP35" s="143"/>
      <c r="FQ35" s="143"/>
      <c r="FR35" s="143"/>
      <c r="FS35" s="143"/>
      <c r="FT35" s="143"/>
      <c r="FU35" s="143"/>
      <c r="FV35" s="143"/>
      <c r="FW35" s="143"/>
      <c r="FX35" s="143"/>
      <c r="FY35" s="143"/>
      <c r="FZ35" s="143"/>
      <c r="GA35" s="143"/>
      <c r="GB35" s="143"/>
      <c r="GC35" s="143"/>
      <c r="GD35" s="143"/>
      <c r="GE35" s="143"/>
      <c r="GF35" s="143"/>
      <c r="GG35" s="143"/>
      <c r="GH35" s="143"/>
      <c r="GI35" s="143"/>
      <c r="GJ35" s="143"/>
      <c r="GK35" s="143"/>
      <c r="GL35" s="143"/>
      <c r="GM35" s="143"/>
      <c r="GN35" s="143"/>
      <c r="GO35" s="143"/>
      <c r="GP35" s="143"/>
      <c r="GQ35" s="143"/>
      <c r="GR35" s="143"/>
      <c r="GS35" s="143"/>
      <c r="GT35" s="143"/>
      <c r="GU35" s="143"/>
      <c r="GV35" s="143"/>
      <c r="GW35" s="143"/>
      <c r="GX35" s="143"/>
      <c r="GY35" s="143"/>
      <c r="GZ35" s="143"/>
      <c r="HA35" s="143"/>
      <c r="HB35" s="143"/>
      <c r="HC35" s="143"/>
      <c r="HD35" s="143"/>
      <c r="HE35" s="143"/>
      <c r="HF35" s="143"/>
      <c r="HG35" s="143"/>
      <c r="HH35" s="143"/>
      <c r="HI35" s="143"/>
      <c r="HJ35" s="143"/>
      <c r="HK35" s="143"/>
      <c r="HL35" s="143"/>
      <c r="HM35" s="143"/>
      <c r="HN35" s="143"/>
      <c r="HO35" s="143"/>
      <c r="HP35" s="143"/>
      <c r="HQ35" s="143"/>
      <c r="HR35" s="143"/>
      <c r="HS35" s="143"/>
      <c r="HT35" s="143"/>
      <c r="HU35" s="143"/>
      <c r="HV35" s="143"/>
      <c r="HW35" s="143"/>
      <c r="HX35" s="143"/>
      <c r="HY35" s="143"/>
      <c r="HZ35" s="143"/>
      <c r="IA35" s="143"/>
      <c r="IB35" s="143"/>
      <c r="IC35" s="143"/>
      <c r="ID35" s="143"/>
      <c r="IE35" s="143"/>
      <c r="IF35" s="143"/>
      <c r="IG35" s="143"/>
      <c r="IH35" s="143"/>
      <c r="II35" s="143"/>
      <c r="IJ35" s="143"/>
    </row>
    <row r="36" spans="1:244" ht="13.5" customHeight="1" x14ac:dyDescent="0.3">
      <c r="A36" s="187" t="s">
        <v>234</v>
      </c>
      <c r="B36" s="188" t="s">
        <v>235</v>
      </c>
      <c r="C36" s="189" t="s">
        <v>182</v>
      </c>
      <c r="D36" s="190">
        <v>0</v>
      </c>
      <c r="E36" s="190">
        <v>778.08564999999999</v>
      </c>
      <c r="F36" s="157" t="s">
        <v>236</v>
      </c>
      <c r="G36" s="143"/>
      <c r="H36" s="143"/>
      <c r="I36" s="191"/>
      <c r="J36" s="184"/>
      <c r="K36" s="143"/>
      <c r="L36" s="143"/>
      <c r="M36" s="143"/>
      <c r="N36" s="143"/>
      <c r="O36" s="143"/>
      <c r="P36" s="143"/>
      <c r="Q36" s="191"/>
      <c r="R36" s="184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3"/>
      <c r="BD36" s="143"/>
      <c r="BE36" s="143"/>
      <c r="BF36" s="143"/>
      <c r="BG36" s="143"/>
      <c r="BH36" s="143"/>
      <c r="BI36" s="143"/>
      <c r="BJ36" s="143"/>
      <c r="BK36" s="143"/>
      <c r="BL36" s="143"/>
      <c r="BM36" s="143"/>
      <c r="BN36" s="143"/>
      <c r="BO36" s="143"/>
      <c r="BP36" s="143"/>
      <c r="BQ36" s="143"/>
      <c r="BR36" s="143"/>
      <c r="BS36" s="143"/>
      <c r="BT36" s="143"/>
      <c r="BU36" s="143"/>
      <c r="BV36" s="143"/>
      <c r="BW36" s="143"/>
      <c r="BX36" s="143"/>
      <c r="BY36" s="143"/>
      <c r="BZ36" s="143"/>
      <c r="CA36" s="143"/>
      <c r="CB36" s="143"/>
      <c r="CC36" s="143"/>
      <c r="CD36" s="143"/>
      <c r="CE36" s="143"/>
      <c r="CF36" s="143"/>
      <c r="CG36" s="143"/>
      <c r="CH36" s="143"/>
      <c r="CI36" s="143"/>
      <c r="CJ36" s="143"/>
      <c r="CK36" s="143"/>
      <c r="CL36" s="143"/>
      <c r="CM36" s="143"/>
      <c r="CN36" s="143"/>
      <c r="CO36" s="143"/>
      <c r="CP36" s="143"/>
      <c r="CQ36" s="143"/>
      <c r="CR36" s="143"/>
      <c r="CS36" s="143"/>
      <c r="CT36" s="143"/>
      <c r="CU36" s="143"/>
      <c r="CV36" s="143"/>
      <c r="CW36" s="143"/>
      <c r="CX36" s="143"/>
      <c r="CY36" s="143"/>
      <c r="CZ36" s="143"/>
      <c r="DA36" s="143"/>
      <c r="DB36" s="143"/>
      <c r="DC36" s="143"/>
      <c r="DD36" s="143"/>
      <c r="DE36" s="143"/>
      <c r="DF36" s="143"/>
      <c r="DG36" s="143"/>
      <c r="DH36" s="143"/>
      <c r="DI36" s="143"/>
      <c r="DJ36" s="143"/>
      <c r="DK36" s="143"/>
      <c r="DL36" s="143"/>
      <c r="DM36" s="143"/>
      <c r="DN36" s="143"/>
      <c r="DO36" s="143"/>
      <c r="DP36" s="143"/>
      <c r="DQ36" s="143"/>
      <c r="DR36" s="143"/>
      <c r="DS36" s="143"/>
      <c r="DT36" s="143"/>
      <c r="DU36" s="143"/>
      <c r="DV36" s="143"/>
      <c r="DW36" s="143"/>
      <c r="DX36" s="143"/>
      <c r="DY36" s="143"/>
      <c r="DZ36" s="143"/>
      <c r="EA36" s="143"/>
      <c r="EB36" s="143"/>
      <c r="EC36" s="143"/>
      <c r="ED36" s="143"/>
      <c r="EE36" s="143"/>
      <c r="EF36" s="143"/>
      <c r="EG36" s="143"/>
      <c r="EH36" s="143"/>
      <c r="EI36" s="143"/>
      <c r="EJ36" s="143"/>
      <c r="EK36" s="143"/>
      <c r="EL36" s="143"/>
      <c r="EM36" s="143"/>
      <c r="EN36" s="143"/>
      <c r="EO36" s="143"/>
      <c r="EP36" s="143"/>
      <c r="EQ36" s="143"/>
      <c r="ER36" s="143"/>
      <c r="ES36" s="143"/>
      <c r="ET36" s="143"/>
      <c r="EU36" s="143"/>
      <c r="EV36" s="143"/>
      <c r="EW36" s="143"/>
      <c r="EX36" s="143"/>
      <c r="EY36" s="143"/>
      <c r="EZ36" s="143"/>
      <c r="FA36" s="143"/>
      <c r="FB36" s="143"/>
      <c r="FC36" s="143"/>
      <c r="FD36" s="143"/>
      <c r="FE36" s="143"/>
      <c r="FF36" s="143"/>
      <c r="FG36" s="143"/>
      <c r="FH36" s="143"/>
      <c r="FI36" s="143"/>
      <c r="FJ36" s="143"/>
      <c r="FK36" s="143"/>
      <c r="FL36" s="143"/>
      <c r="FM36" s="143"/>
      <c r="FN36" s="143"/>
      <c r="FO36" s="143"/>
      <c r="FP36" s="143"/>
      <c r="FQ36" s="143"/>
      <c r="FR36" s="143"/>
      <c r="FS36" s="143"/>
      <c r="FT36" s="143"/>
      <c r="FU36" s="143"/>
      <c r="FV36" s="143"/>
      <c r="FW36" s="143"/>
      <c r="FX36" s="143"/>
      <c r="FY36" s="143"/>
      <c r="FZ36" s="143"/>
      <c r="GA36" s="143"/>
      <c r="GB36" s="143"/>
      <c r="GC36" s="143"/>
      <c r="GD36" s="143"/>
      <c r="GE36" s="143"/>
      <c r="GF36" s="143"/>
      <c r="GG36" s="143"/>
      <c r="GH36" s="143"/>
      <c r="GI36" s="143"/>
      <c r="GJ36" s="143"/>
      <c r="GK36" s="143"/>
      <c r="GL36" s="143"/>
      <c r="GM36" s="143"/>
      <c r="GN36" s="143"/>
      <c r="GO36" s="143"/>
      <c r="GP36" s="143"/>
      <c r="GQ36" s="143"/>
      <c r="GR36" s="143"/>
      <c r="GS36" s="143"/>
      <c r="GT36" s="143"/>
      <c r="GU36" s="143"/>
      <c r="GV36" s="143"/>
      <c r="GW36" s="143"/>
      <c r="GX36" s="143"/>
      <c r="GY36" s="143"/>
      <c r="GZ36" s="143"/>
      <c r="HA36" s="143"/>
      <c r="HB36" s="143"/>
      <c r="HC36" s="143"/>
      <c r="HD36" s="143"/>
      <c r="HE36" s="143"/>
      <c r="HF36" s="143"/>
      <c r="HG36" s="143"/>
      <c r="HH36" s="143"/>
      <c r="HI36" s="143"/>
      <c r="HJ36" s="143"/>
      <c r="HK36" s="143"/>
      <c r="HL36" s="143"/>
      <c r="HM36" s="143"/>
      <c r="HN36" s="143"/>
      <c r="HO36" s="143"/>
      <c r="HP36" s="143"/>
      <c r="HQ36" s="143"/>
      <c r="HR36" s="143"/>
      <c r="HS36" s="143"/>
      <c r="HT36" s="143"/>
      <c r="HU36" s="143"/>
      <c r="HV36" s="143"/>
      <c r="HW36" s="143"/>
      <c r="HX36" s="143"/>
      <c r="HY36" s="143"/>
      <c r="HZ36" s="143"/>
      <c r="IA36" s="143"/>
      <c r="IB36" s="143"/>
      <c r="IC36" s="143"/>
      <c r="ID36" s="143"/>
      <c r="IE36" s="143"/>
      <c r="IF36" s="143"/>
      <c r="IG36" s="143"/>
      <c r="IH36" s="143"/>
      <c r="II36" s="143"/>
      <c r="IJ36" s="143"/>
    </row>
    <row r="37" spans="1:244" ht="30.75" customHeight="1" x14ac:dyDescent="0.3">
      <c r="A37" s="187" t="s">
        <v>237</v>
      </c>
      <c r="B37" s="188" t="s">
        <v>238</v>
      </c>
      <c r="C37" s="189" t="s">
        <v>182</v>
      </c>
      <c r="D37" s="190">
        <v>1489.5805878588662</v>
      </c>
      <c r="E37" s="190">
        <v>7416.4667399999998</v>
      </c>
      <c r="F37" s="157" t="s">
        <v>239</v>
      </c>
      <c r="G37" s="143"/>
      <c r="H37" s="143"/>
      <c r="I37" s="192"/>
      <c r="J37" s="193"/>
      <c r="K37" s="143"/>
      <c r="L37" s="143"/>
      <c r="M37" s="143"/>
      <c r="N37" s="143"/>
      <c r="O37" s="143"/>
      <c r="P37" s="143"/>
      <c r="Q37" s="194"/>
      <c r="R37" s="19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3"/>
      <c r="BM37" s="143"/>
      <c r="BN37" s="143"/>
      <c r="BO37" s="143"/>
      <c r="BP37" s="143"/>
      <c r="BQ37" s="143"/>
      <c r="BR37" s="143"/>
      <c r="BS37" s="143"/>
      <c r="BT37" s="143"/>
      <c r="BU37" s="143"/>
      <c r="BV37" s="143"/>
      <c r="BW37" s="143"/>
      <c r="BX37" s="143"/>
      <c r="BY37" s="143"/>
      <c r="BZ37" s="143"/>
      <c r="CA37" s="143"/>
      <c r="CB37" s="143"/>
      <c r="CC37" s="143"/>
      <c r="CD37" s="143"/>
      <c r="CE37" s="143"/>
      <c r="CF37" s="143"/>
      <c r="CG37" s="143"/>
      <c r="CH37" s="143"/>
      <c r="CI37" s="143"/>
      <c r="CJ37" s="143"/>
      <c r="CK37" s="143"/>
      <c r="CL37" s="143"/>
      <c r="CM37" s="143"/>
      <c r="CN37" s="143"/>
      <c r="CO37" s="143"/>
      <c r="CP37" s="143"/>
      <c r="CQ37" s="143"/>
      <c r="CR37" s="143"/>
      <c r="CS37" s="143"/>
      <c r="CT37" s="143"/>
      <c r="CU37" s="143"/>
      <c r="CV37" s="143"/>
      <c r="CW37" s="143"/>
      <c r="CX37" s="143"/>
      <c r="CY37" s="143"/>
      <c r="CZ37" s="143"/>
      <c r="DA37" s="143"/>
      <c r="DB37" s="143"/>
      <c r="DC37" s="143"/>
      <c r="DD37" s="143"/>
      <c r="DE37" s="143"/>
      <c r="DF37" s="143"/>
      <c r="DG37" s="143"/>
      <c r="DH37" s="143"/>
      <c r="DI37" s="143"/>
      <c r="DJ37" s="143"/>
      <c r="DK37" s="143"/>
      <c r="DL37" s="143"/>
      <c r="DM37" s="143"/>
      <c r="DN37" s="143"/>
      <c r="DO37" s="143"/>
      <c r="DP37" s="143"/>
      <c r="DQ37" s="143"/>
      <c r="DR37" s="143"/>
      <c r="DS37" s="143"/>
      <c r="DT37" s="143"/>
      <c r="DU37" s="143"/>
      <c r="DV37" s="143"/>
      <c r="DW37" s="143"/>
      <c r="DX37" s="143"/>
      <c r="DY37" s="143"/>
      <c r="DZ37" s="143"/>
      <c r="EA37" s="143"/>
      <c r="EB37" s="143"/>
      <c r="EC37" s="143"/>
      <c r="ED37" s="143"/>
      <c r="EE37" s="143"/>
      <c r="EF37" s="143"/>
      <c r="EG37" s="143"/>
      <c r="EH37" s="143"/>
      <c r="EI37" s="143"/>
      <c r="EJ37" s="143"/>
      <c r="EK37" s="143"/>
      <c r="EL37" s="143"/>
      <c r="EM37" s="143"/>
      <c r="EN37" s="143"/>
      <c r="EO37" s="143"/>
      <c r="EP37" s="143"/>
      <c r="EQ37" s="143"/>
      <c r="ER37" s="143"/>
      <c r="ES37" s="143"/>
      <c r="ET37" s="143"/>
      <c r="EU37" s="143"/>
      <c r="EV37" s="143"/>
      <c r="EW37" s="143"/>
      <c r="EX37" s="143"/>
      <c r="EY37" s="143"/>
      <c r="EZ37" s="143"/>
      <c r="FA37" s="143"/>
      <c r="FB37" s="143"/>
      <c r="FC37" s="143"/>
      <c r="FD37" s="143"/>
      <c r="FE37" s="143"/>
      <c r="FF37" s="143"/>
      <c r="FG37" s="143"/>
      <c r="FH37" s="143"/>
      <c r="FI37" s="143"/>
      <c r="FJ37" s="143"/>
      <c r="FK37" s="143"/>
      <c r="FL37" s="143"/>
      <c r="FM37" s="143"/>
      <c r="FN37" s="143"/>
      <c r="FO37" s="143"/>
      <c r="FP37" s="143"/>
      <c r="FQ37" s="143"/>
      <c r="FR37" s="143"/>
      <c r="FS37" s="143"/>
      <c r="FT37" s="143"/>
      <c r="FU37" s="143"/>
      <c r="FV37" s="143"/>
      <c r="FW37" s="143"/>
      <c r="FX37" s="143"/>
      <c r="FY37" s="143"/>
      <c r="FZ37" s="143"/>
      <c r="GA37" s="143"/>
      <c r="GB37" s="143"/>
      <c r="GC37" s="143"/>
      <c r="GD37" s="143"/>
      <c r="GE37" s="143"/>
      <c r="GF37" s="143"/>
      <c r="GG37" s="143"/>
      <c r="GH37" s="143"/>
      <c r="GI37" s="143"/>
      <c r="GJ37" s="143"/>
      <c r="GK37" s="143"/>
      <c r="GL37" s="143"/>
      <c r="GM37" s="143"/>
      <c r="GN37" s="143"/>
      <c r="GO37" s="143"/>
      <c r="GP37" s="143"/>
      <c r="GQ37" s="143"/>
      <c r="GR37" s="143"/>
      <c r="GS37" s="143"/>
      <c r="GT37" s="143"/>
      <c r="GU37" s="143"/>
      <c r="GV37" s="143"/>
      <c r="GW37" s="143"/>
      <c r="GX37" s="143"/>
      <c r="GY37" s="143"/>
      <c r="GZ37" s="143"/>
      <c r="HA37" s="143"/>
      <c r="HB37" s="143"/>
      <c r="HC37" s="143"/>
      <c r="HD37" s="143"/>
      <c r="HE37" s="143"/>
      <c r="HF37" s="143"/>
      <c r="HG37" s="143"/>
      <c r="HH37" s="143"/>
      <c r="HI37" s="143"/>
      <c r="HJ37" s="143"/>
      <c r="HK37" s="143"/>
      <c r="HL37" s="143"/>
      <c r="HM37" s="143"/>
      <c r="HN37" s="143"/>
      <c r="HO37" s="143"/>
      <c r="HP37" s="143"/>
      <c r="HQ37" s="143"/>
      <c r="HR37" s="143"/>
      <c r="HS37" s="143"/>
      <c r="HT37" s="143"/>
      <c r="HU37" s="143"/>
      <c r="HV37" s="143"/>
      <c r="HW37" s="143"/>
      <c r="HX37" s="143"/>
      <c r="HY37" s="143"/>
      <c r="HZ37" s="143"/>
      <c r="IA37" s="143"/>
      <c r="IB37" s="143"/>
      <c r="IC37" s="143"/>
      <c r="ID37" s="143"/>
      <c r="IE37" s="143"/>
      <c r="IF37" s="143"/>
      <c r="IG37" s="143"/>
      <c r="IH37" s="143"/>
      <c r="II37" s="143"/>
      <c r="IJ37" s="143"/>
    </row>
    <row r="38" spans="1:244" ht="39.75" customHeight="1" x14ac:dyDescent="0.2">
      <c r="A38" s="187" t="s">
        <v>240</v>
      </c>
      <c r="B38" s="188" t="s">
        <v>241</v>
      </c>
      <c r="C38" s="189" t="s">
        <v>182</v>
      </c>
      <c r="D38" s="190">
        <v>750.82903388576324</v>
      </c>
      <c r="E38" s="190">
        <v>94.511210000000005</v>
      </c>
      <c r="F38" s="195" t="s">
        <v>242</v>
      </c>
    </row>
    <row r="39" spans="1:244" ht="38.25" x14ac:dyDescent="0.2">
      <c r="A39" s="187" t="s">
        <v>243</v>
      </c>
      <c r="B39" s="188" t="s">
        <v>244</v>
      </c>
      <c r="C39" s="189" t="s">
        <v>182</v>
      </c>
      <c r="D39" s="190">
        <v>0</v>
      </c>
      <c r="E39" s="190">
        <v>648.44368000000009</v>
      </c>
      <c r="F39" s="196" t="s">
        <v>245</v>
      </c>
    </row>
    <row r="40" spans="1:244" ht="42.75" customHeight="1" x14ac:dyDescent="0.2">
      <c r="A40" s="187" t="s">
        <v>246</v>
      </c>
      <c r="B40" s="188" t="s">
        <v>247</v>
      </c>
      <c r="C40" s="189" t="s">
        <v>182</v>
      </c>
      <c r="D40" s="190">
        <v>0</v>
      </c>
      <c r="E40" s="190">
        <v>2495.3075199999998</v>
      </c>
      <c r="F40" s="149" t="s">
        <v>236</v>
      </c>
    </row>
    <row r="41" spans="1:244" ht="34.5" customHeight="1" x14ac:dyDescent="0.2">
      <c r="A41" s="187" t="s">
        <v>248</v>
      </c>
      <c r="B41" s="29" t="s">
        <v>249</v>
      </c>
      <c r="C41" s="189" t="s">
        <v>182</v>
      </c>
      <c r="D41" s="190">
        <v>0</v>
      </c>
      <c r="E41" s="190">
        <v>9670.85</v>
      </c>
      <c r="F41" s="149" t="s">
        <v>250</v>
      </c>
    </row>
    <row r="42" spans="1:244" ht="80.25" customHeight="1" x14ac:dyDescent="0.2">
      <c r="A42" s="187" t="s">
        <v>251</v>
      </c>
      <c r="B42" s="188" t="s">
        <v>252</v>
      </c>
      <c r="C42" s="189" t="s">
        <v>182</v>
      </c>
      <c r="D42" s="190">
        <v>209.71536</v>
      </c>
      <c r="E42" s="190">
        <v>53768.3809599999</v>
      </c>
      <c r="F42" s="197" t="s">
        <v>253</v>
      </c>
    </row>
  </sheetData>
  <autoFilter ref="A32:IJ42"/>
  <mergeCells count="16">
    <mergeCell ref="D29:D30"/>
    <mergeCell ref="E29:E30"/>
    <mergeCell ref="D4:D5"/>
    <mergeCell ref="E4:E5"/>
    <mergeCell ref="A27:C27"/>
    <mergeCell ref="A28:A30"/>
    <mergeCell ref="B28:B30"/>
    <mergeCell ref="C28:C30"/>
    <mergeCell ref="D28:E28"/>
    <mergeCell ref="F28:F30"/>
    <mergeCell ref="A2:C2"/>
    <mergeCell ref="A3:A5"/>
    <mergeCell ref="B3:B5"/>
    <mergeCell ref="C3:C5"/>
    <mergeCell ref="D3:E3"/>
    <mergeCell ref="F3:F5"/>
  </mergeCells>
  <printOptions horizontalCentered="1"/>
  <pageMargins left="0.51181102362204722" right="0" top="0.55118110236220474" bottom="0.19685039370078741" header="0.31496062992125984" footer="0.31496062992125984"/>
  <pageSetup paperSize="8" scale="7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стр.1_3</vt:lpstr>
      <vt:lpstr>Расшифровка прочих расходов</vt:lpstr>
      <vt:lpstr>стр.1_3!Заголовки_для_печати</vt:lpstr>
      <vt:lpstr>'Расшифровка прочих расходов'!Область_печати</vt:lpstr>
      <vt:lpstr>стр.1_3!Область_печати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Лаптенок Анна Георгиевна</dc:creator>
  <cp:lastModifiedBy>Лаптенок Анна Георгиевна</cp:lastModifiedBy>
  <dcterms:created xsi:type="dcterms:W3CDTF">2025-03-28T11:26:01Z</dcterms:created>
  <dcterms:modified xsi:type="dcterms:W3CDTF">2025-03-28T11:31:34Z</dcterms:modified>
</cp:coreProperties>
</file>